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기획지원\총괄운영위원회\안건\"/>
    </mc:Choice>
  </mc:AlternateContent>
  <bookViews>
    <workbookView xWindow="600" yWindow="510" windowWidth="18825" windowHeight="8295" tabRatio="929"/>
  </bookViews>
  <sheets>
    <sheet name="인건비명세서【엑셀 1】" sheetId="39444" r:id="rId1"/>
    <sheet name="물품관리대장【엑셀 2】" sheetId="39446" r:id="rId2"/>
    <sheet name="지급명세서【엑셀 3】" sheetId="39440" r:id="rId3"/>
    <sheet name="차량 정산 신청서【엑셀 5】" sheetId="39447" r:id="rId4"/>
    <sheet name="구매요청금액 산출근거【엑셀 6】" sheetId="39449" r:id="rId5"/>
    <sheet name="여비정산신청서【엑셀 7】" sheetId="39451" r:id="rId6"/>
  </sheets>
  <definedNames>
    <definedName name="_xlnm._FilterDatabase" localSheetId="3" hidden="1">'차량 정산 신청서【엑셀 5】'!$D$7:$H$7</definedName>
    <definedName name="_xlnm.Print_Area" localSheetId="5">'여비정산신청서【엑셀 7】'!$A$1:$G$23</definedName>
    <definedName name="_xlnm.Print_Area" localSheetId="3">'차량 정산 신청서【엑셀 5】'!$A$1:$H$54</definedName>
    <definedName name="_xlnm.Print_Titles" localSheetId="2">'지급명세서【엑셀 3】'!$2:$5</definedName>
  </definedNames>
  <calcPr calcId="162913"/>
</workbook>
</file>

<file path=xl/calcChain.xml><?xml version="1.0" encoding="utf-8"?>
<calcChain xmlns="http://schemas.openxmlformats.org/spreadsheetml/2006/main">
  <c r="F20" i="39451" l="1"/>
  <c r="H15" i="39449" l="1"/>
  <c r="D27" i="39449"/>
  <c r="H27" i="39449"/>
  <c r="I27" i="39449" s="1"/>
  <c r="D39" i="39449"/>
  <c r="H39" i="39449"/>
  <c r="I39" i="39449" s="1"/>
  <c r="I53" i="39449"/>
  <c r="D47" i="39449" l="1"/>
  <c r="H47" i="39449" s="1"/>
  <c r="I47" i="39449" s="1"/>
  <c r="D43" i="39449"/>
  <c r="H43" i="39449" s="1"/>
  <c r="I43" i="39449" s="1"/>
  <c r="D33" i="39449"/>
  <c r="H33" i="39449" s="1"/>
  <c r="I33" i="39449" s="1"/>
  <c r="D21" i="39449"/>
  <c r="H21" i="39449" s="1"/>
  <c r="H8" i="39447"/>
  <c r="H10" i="39447" s="1"/>
  <c r="D51" i="39449" l="1"/>
  <c r="E51" i="39449" s="1"/>
  <c r="A8" i="39449" s="1"/>
  <c r="I21" i="39449"/>
  <c r="G5" i="39444"/>
  <c r="H5" i="39444"/>
  <c r="I5" i="39444"/>
  <c r="J5" i="39444"/>
  <c r="J12" i="39444" s="1"/>
  <c r="G6" i="39444"/>
  <c r="H6" i="39444"/>
  <c r="I6" i="39444" s="1"/>
  <c r="J6" i="39444"/>
  <c r="G7" i="39444"/>
  <c r="H7" i="39444"/>
  <c r="I7" i="39444"/>
  <c r="J7" i="39444"/>
  <c r="G8" i="39444"/>
  <c r="H8" i="39444"/>
  <c r="I8" i="39444" s="1"/>
  <c r="J8" i="39444"/>
  <c r="G9" i="39444"/>
  <c r="H9" i="39444"/>
  <c r="J9" i="39444"/>
  <c r="E12" i="39444"/>
  <c r="E18" i="39444"/>
  <c r="H18" i="39444" s="1"/>
  <c r="G18" i="39444"/>
  <c r="E19" i="39444"/>
  <c r="H19" i="39444" s="1"/>
  <c r="I19" i="39444" s="1"/>
  <c r="G19" i="39444"/>
  <c r="J19" i="39444"/>
  <c r="E20" i="39444"/>
  <c r="J20" i="39444" s="1"/>
  <c r="G20" i="39444"/>
  <c r="H20" i="39444"/>
  <c r="I20" i="39444" s="1"/>
  <c r="K20" i="39444"/>
  <c r="E21" i="39444"/>
  <c r="H21" i="39444" s="1"/>
  <c r="I21" i="39444" s="1"/>
  <c r="G21" i="39444"/>
  <c r="K21" i="39444"/>
  <c r="E22" i="39444"/>
  <c r="G22" i="39444" s="1"/>
  <c r="K22" i="39444" l="1"/>
  <c r="J18" i="39444"/>
  <c r="J22" i="39444"/>
  <c r="H11" i="39444"/>
  <c r="J21" i="39444"/>
  <c r="K5" i="39444"/>
  <c r="H22" i="39444"/>
  <c r="I22" i="39444" s="1"/>
  <c r="E25" i="39444"/>
  <c r="K19" i="39444"/>
  <c r="K18" i="39444"/>
  <c r="K25" i="39444" s="1"/>
  <c r="I9" i="39444"/>
  <c r="K9" i="39444" s="1"/>
  <c r="K8" i="39444"/>
  <c r="F8" i="39444" s="1"/>
  <c r="K7" i="39444"/>
  <c r="F7" i="39444" s="1"/>
  <c r="G12" i="39444"/>
  <c r="L21" i="39444"/>
  <c r="F21" i="39444" s="1"/>
  <c r="L20" i="39444"/>
  <c r="F20" i="39444" s="1"/>
  <c r="L19" i="39444"/>
  <c r="F19" i="39444" s="1"/>
  <c r="F5" i="39444"/>
  <c r="I18" i="39444"/>
  <c r="I24" i="39444" s="1"/>
  <c r="K6" i="39444"/>
  <c r="F6" i="39444" s="1"/>
  <c r="L22" i="39444"/>
  <c r="F22" i="39444" s="1"/>
  <c r="G25" i="39444"/>
  <c r="G6" i="39440"/>
  <c r="H24" i="39444" l="1"/>
  <c r="H25" i="39444" s="1"/>
  <c r="I11" i="39444"/>
  <c r="H12" i="39444" s="1"/>
  <c r="J25" i="39444"/>
  <c r="F9" i="39444"/>
  <c r="K12" i="39444"/>
  <c r="L18" i="39444"/>
  <c r="L25" i="39444" s="1"/>
  <c r="F12" i="39444"/>
  <c r="F18" i="39444"/>
  <c r="F25" i="39444" s="1"/>
  <c r="F10" i="39440"/>
  <c r="G9" i="39440"/>
  <c r="H9" i="39440" s="1"/>
  <c r="G10" i="39440" l="1"/>
  <c r="I9" i="39440"/>
  <c r="G8" i="39440"/>
  <c r="G7" i="39440"/>
  <c r="H7" i="39440" l="1"/>
  <c r="I7" i="39440" s="1"/>
  <c r="H6" i="39440"/>
  <c r="H10" i="39440" s="1"/>
  <c r="I6" i="39440" l="1"/>
  <c r="I10" i="39440" s="1"/>
  <c r="H8" i="39440" l="1"/>
  <c r="I8" i="39440" l="1"/>
</calcChain>
</file>

<file path=xl/comments1.xml><?xml version="1.0" encoding="utf-8"?>
<comments xmlns="http://schemas.openxmlformats.org/spreadsheetml/2006/main">
  <authors>
    <author>user</author>
  </authors>
  <commentList>
    <comment ref="E5" authorId="0" shapeId="0">
      <text>
        <r>
          <rPr>
            <b/>
            <sz val="9"/>
            <color indexed="81"/>
            <rFont val="돋움"/>
            <family val="3"/>
            <charset val="129"/>
          </rPr>
          <t>총액만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적으면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나머지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자동계산</t>
        </r>
      </text>
    </comment>
    <comment ref="E18" authorId="0" shapeId="0">
      <text>
        <r>
          <rPr>
            <b/>
            <sz val="9"/>
            <color indexed="81"/>
            <rFont val="돋움"/>
            <family val="3"/>
            <charset val="129"/>
          </rPr>
          <t>총액만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적으면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나머지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계산</t>
        </r>
      </text>
    </comment>
  </commentList>
</comments>
</file>

<file path=xl/comments2.xml><?xml version="1.0" encoding="utf-8"?>
<comments xmlns="http://schemas.openxmlformats.org/spreadsheetml/2006/main">
  <authors>
    <author>user1</author>
  </authors>
  <commentList>
    <comment ref="G4" authorId="0" shapeId="0">
      <text>
        <r>
          <rPr>
            <b/>
            <sz val="9"/>
            <color indexed="81"/>
            <rFont val="돋움"/>
            <family val="3"/>
            <charset val="129"/>
          </rPr>
          <t>강사나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위원에게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지급하는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>,
125,000</t>
        </r>
        <r>
          <rPr>
            <b/>
            <sz val="9"/>
            <color indexed="81"/>
            <rFont val="돋움"/>
            <family val="3"/>
            <charset val="129"/>
          </rPr>
          <t>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초과시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세금</t>
        </r>
        <r>
          <rPr>
            <b/>
            <sz val="9"/>
            <color indexed="81"/>
            <rFont val="Tahoma"/>
            <family val="2"/>
          </rPr>
          <t xml:space="preserve">(8.8%) </t>
        </r>
        <r>
          <rPr>
            <b/>
            <sz val="9"/>
            <color indexed="81"/>
            <rFont val="돋움"/>
            <family val="3"/>
            <charset val="129"/>
          </rPr>
          <t>공제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D15" authorId="0" shapeId="0">
      <text>
        <r>
          <rPr>
            <b/>
            <sz val="9"/>
            <color indexed="81"/>
            <rFont val="Tahoma"/>
            <family val="2"/>
          </rPr>
          <t>USD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기재</t>
        </r>
      </text>
    </comment>
    <comment ref="F15" authorId="0" shapeId="0">
      <text>
        <r>
          <rPr>
            <b/>
            <sz val="9"/>
            <color indexed="81"/>
            <rFont val="돋움"/>
            <family val="3"/>
            <charset val="129"/>
          </rPr>
          <t>예상환율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기재</t>
        </r>
      </text>
    </comment>
    <comment ref="D29" authorId="0" shapeId="0">
      <text>
        <r>
          <rPr>
            <b/>
            <sz val="9"/>
            <color indexed="81"/>
            <rFont val="돋움"/>
            <family val="3"/>
            <charset val="129"/>
          </rPr>
          <t>예산산출을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위해</t>
        </r>
        <r>
          <rPr>
            <b/>
            <sz val="9"/>
            <color indexed="81"/>
            <rFont val="Tahoma"/>
            <family val="2"/>
          </rPr>
          <t xml:space="preserve"> 2%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산정함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실제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비율은</t>
        </r>
        <r>
          <rPr>
            <b/>
            <sz val="9"/>
            <color indexed="81"/>
            <rFont val="Tahoma"/>
            <family val="2"/>
          </rPr>
          <t xml:space="preserve"> 0.15% </t>
        </r>
        <r>
          <rPr>
            <b/>
            <sz val="9"/>
            <color indexed="81"/>
            <rFont val="돋움"/>
            <family val="3"/>
            <charset val="129"/>
          </rPr>
          <t>내외로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산정될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있음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b/>
            <sz val="9"/>
            <color indexed="81"/>
            <rFont val="돋움"/>
            <family val="3"/>
            <charset val="129"/>
          </rPr>
          <t>정보기술협정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확대협정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대상물품에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양허관세</t>
        </r>
        <r>
          <rPr>
            <b/>
            <sz val="9"/>
            <color indexed="81"/>
            <rFont val="Tahoma"/>
            <family val="2"/>
          </rPr>
          <t>(CIT)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신설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됨에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해당품목의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관세율</t>
        </r>
        <r>
          <rPr>
            <b/>
            <sz val="9"/>
            <color indexed="81"/>
            <rFont val="Tahoma"/>
            <family val="2"/>
          </rPr>
          <t xml:space="preserve"> 6% </t>
        </r>
        <r>
          <rPr>
            <b/>
            <sz val="9"/>
            <color indexed="81"/>
            <rFont val="돋움"/>
            <family val="3"/>
            <charset val="129"/>
          </rPr>
          <t>적용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가능
</t>
        </r>
        <r>
          <rPr>
            <b/>
            <sz val="9"/>
            <color indexed="81"/>
            <rFont val="Tahoma"/>
            <family val="2"/>
          </rPr>
          <t xml:space="preserve">2. FTA </t>
        </r>
        <r>
          <rPr>
            <b/>
            <sz val="9"/>
            <color indexed="81"/>
            <rFont val="돋움"/>
            <family val="3"/>
            <charset val="129"/>
          </rPr>
          <t>협정에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무관세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해당국가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제품일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경우에도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주요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부품이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무관세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국가의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제품의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관세가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부과될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있음</t>
        </r>
      </text>
    </comment>
  </commentList>
</comments>
</file>

<file path=xl/sharedStrings.xml><?xml version="1.0" encoding="utf-8"?>
<sst xmlns="http://schemas.openxmlformats.org/spreadsheetml/2006/main" count="227" uniqueCount="200">
  <si>
    <t>소속</t>
  </si>
  <si>
    <t>직위</t>
  </si>
  <si>
    <t>계좌번호</t>
    <phoneticPr fontId="7" type="noConversion"/>
  </si>
  <si>
    <t>금융기관명</t>
    <phoneticPr fontId="7" type="noConversion"/>
  </si>
  <si>
    <t>비고</t>
    <phoneticPr fontId="7" type="noConversion"/>
  </si>
  <si>
    <t>합계</t>
  </si>
  <si>
    <t>지급액</t>
    <phoneticPr fontId="7" type="noConversion"/>
  </si>
  <si>
    <t>소득세</t>
    <phoneticPr fontId="7" type="noConversion"/>
  </si>
  <si>
    <t>주민세</t>
    <phoneticPr fontId="7" type="noConversion"/>
  </si>
  <si>
    <t>실수령액</t>
    <phoneticPr fontId="7" type="noConversion"/>
  </si>
  <si>
    <t>공제금액</t>
    <phoneticPr fontId="7" type="noConversion"/>
  </si>
  <si>
    <t>건  명</t>
    <phoneticPr fontId="7" type="noConversion"/>
  </si>
  <si>
    <t>성명</t>
    <phoneticPr fontId="7" type="noConversion"/>
  </si>
  <si>
    <t>강의
시간</t>
    <phoneticPr fontId="7" type="noConversion"/>
  </si>
  <si>
    <t>합계</t>
    <phoneticPr fontId="18" type="noConversion"/>
  </si>
  <si>
    <t>기관부담-국민
(만60세이상 0%)</t>
    <phoneticPr fontId="20" type="noConversion"/>
  </si>
  <si>
    <t>0%</t>
    <phoneticPr fontId="20" type="noConversion"/>
  </si>
  <si>
    <t>소계</t>
    <phoneticPr fontId="18" type="noConversion"/>
  </si>
  <si>
    <t>기관부담-산재</t>
    <phoneticPr fontId="20" type="noConversion"/>
  </si>
  <si>
    <t>0.873%</t>
    <phoneticPr fontId="20" type="noConversion"/>
  </si>
  <si>
    <r>
      <t xml:space="preserve">기관부담-고용
</t>
    </r>
    <r>
      <rPr>
        <sz val="8"/>
        <color rgb="FFFF0000"/>
        <rFont val="맑은 고딕"/>
        <family val="3"/>
        <charset val="129"/>
        <scheme val="minor"/>
      </rPr>
      <t>(만65세이상)</t>
    </r>
    <phoneticPr fontId="20" type="noConversion"/>
  </si>
  <si>
    <t>0.85%</t>
    <phoneticPr fontId="20" type="noConversion"/>
  </si>
  <si>
    <t>5</t>
    <phoneticPr fontId="20" type="noConversion"/>
  </si>
  <si>
    <t>기관부담-고용</t>
    <phoneticPr fontId="20" type="noConversion"/>
  </si>
  <si>
    <t>1.65%</t>
    <phoneticPr fontId="20" type="noConversion"/>
  </si>
  <si>
    <t>4</t>
    <phoneticPr fontId="20" type="noConversion"/>
  </si>
  <si>
    <t>기관부담-요양</t>
    <phoneticPr fontId="20" type="noConversion"/>
  </si>
  <si>
    <t>10.25%</t>
    <phoneticPr fontId="20" type="noConversion"/>
  </si>
  <si>
    <t>3</t>
    <phoneticPr fontId="20" type="noConversion"/>
  </si>
  <si>
    <t>기관부담-건강</t>
    <phoneticPr fontId="20" type="noConversion"/>
  </si>
  <si>
    <t>3.335%</t>
    <phoneticPr fontId="20" type="noConversion"/>
  </si>
  <si>
    <t>2</t>
    <phoneticPr fontId="20" type="noConversion"/>
  </si>
  <si>
    <t>기관부담-국민</t>
    <phoneticPr fontId="20" type="noConversion"/>
  </si>
  <si>
    <t>4.5%</t>
    <phoneticPr fontId="20" type="noConversion"/>
  </si>
  <si>
    <t>100-000-000000
(00/00대학교)</t>
    <phoneticPr fontId="18" type="noConversion"/>
  </si>
  <si>
    <t>1</t>
    <phoneticPr fontId="20" type="noConversion"/>
  </si>
  <si>
    <t>기관부담금(0.873%)</t>
    <phoneticPr fontId="18" type="noConversion"/>
  </si>
  <si>
    <t>기관부담금(1.65%)
&lt;만65세이상(0.85%)&gt;</t>
    <phoneticPr fontId="18" type="noConversion"/>
  </si>
  <si>
    <t>장기요양
(10.25%)</t>
    <phoneticPr fontId="20" type="noConversion"/>
  </si>
  <si>
    <t>건강보험
(3.335%)</t>
    <phoneticPr fontId="20" type="noConversion"/>
  </si>
  <si>
    <t>기관부담금(4.5%)
&lt;만60세이상(0%)&gt;</t>
    <phoneticPr fontId="20" type="noConversion"/>
  </si>
  <si>
    <t>공제율</t>
    <phoneticPr fontId="18" type="noConversion"/>
  </si>
  <si>
    <t>4대 보험 
입금액 /입금계좌</t>
    <phoneticPr fontId="18" type="noConversion"/>
  </si>
  <si>
    <t>기관부담금
합계</t>
    <phoneticPr fontId="20" type="noConversion"/>
  </si>
  <si>
    <t>산재보험</t>
    <phoneticPr fontId="18" type="noConversion"/>
  </si>
  <si>
    <t>고용보험</t>
    <phoneticPr fontId="18" type="noConversion"/>
  </si>
  <si>
    <t>건강보험</t>
    <phoneticPr fontId="20" type="noConversion"/>
  </si>
  <si>
    <t>국민연금</t>
    <phoneticPr fontId="20" type="noConversion"/>
  </si>
  <si>
    <t>개인별입금액</t>
    <phoneticPr fontId="18" type="noConversion"/>
  </si>
  <si>
    <t>지급총액</t>
    <phoneticPr fontId="18" type="noConversion"/>
  </si>
  <si>
    <t>생년월일</t>
    <phoneticPr fontId="18" type="noConversion"/>
  </si>
  <si>
    <t>성 명</t>
    <phoneticPr fontId="20" type="noConversion"/>
  </si>
  <si>
    <t>순 번</t>
    <phoneticPr fontId="20" type="noConversion"/>
  </si>
  <si>
    <r>
      <t>□ 보험료 공제내역(</t>
    </r>
    <r>
      <rPr>
        <b/>
        <sz val="14"/>
        <color rgb="FF0000FF"/>
        <rFont val="굴림"/>
        <family val="3"/>
        <charset val="129"/>
      </rPr>
      <t>기관</t>
    </r>
    <r>
      <rPr>
        <b/>
        <sz val="14"/>
        <rFont val="굴림"/>
        <family val="3"/>
        <charset val="129"/>
      </rPr>
      <t>)</t>
    </r>
    <phoneticPr fontId="18" type="noConversion"/>
  </si>
  <si>
    <r>
      <t xml:space="preserve">    </t>
    </r>
    <r>
      <rPr>
        <sz val="11"/>
        <color rgb="FFFF0000"/>
        <rFont val="맑은 고딕"/>
        <family val="3"/>
        <charset val="129"/>
        <scheme val="minor"/>
      </rPr>
      <t xml:space="preserve">  * 만 60세 이상 국민연금보험료 없음. / * 만 65세 이상 고용보험료 없음.</t>
    </r>
    <r>
      <rPr>
        <sz val="11"/>
        <rFont val="돋움"/>
        <family val="3"/>
        <charset val="129"/>
      </rPr>
      <t xml:space="preserve"> </t>
    </r>
    <r>
      <rPr>
        <b/>
        <sz val="11"/>
        <color theme="1"/>
        <rFont val="맑은 고딕"/>
        <family val="3"/>
        <charset val="129"/>
        <scheme val="minor"/>
      </rPr>
      <t xml:space="preserve">(개인공제금 0%, 기관부담금 0.85% 요율 적용)
      * 일용근로자 가입요건 : (건강보험) </t>
    </r>
    <r>
      <rPr>
        <b/>
        <u/>
        <sz val="11"/>
        <color theme="1"/>
        <rFont val="맑은 고딕"/>
        <family val="3"/>
        <charset val="129"/>
        <scheme val="minor"/>
      </rPr>
      <t>고용기간이 1개월 이상</t>
    </r>
    <r>
      <rPr>
        <b/>
        <sz val="11"/>
        <color theme="1"/>
        <rFont val="맑은 고딕"/>
        <family val="3"/>
        <charset val="129"/>
        <scheme val="minor"/>
      </rPr>
      <t xml:space="preserve">, </t>
    </r>
    <r>
      <rPr>
        <b/>
        <u/>
        <sz val="11"/>
        <color theme="1"/>
        <rFont val="맑은 고딕"/>
        <family val="3"/>
        <charset val="129"/>
        <scheme val="minor"/>
      </rPr>
      <t>월 8일 이상</t>
    </r>
    <r>
      <rPr>
        <b/>
        <sz val="11"/>
        <color theme="1"/>
        <rFont val="맑은 고딕"/>
        <family val="3"/>
        <charset val="129"/>
        <scheme val="minor"/>
      </rPr>
      <t xml:space="preserve">  / (국민연금) </t>
    </r>
    <r>
      <rPr>
        <b/>
        <u/>
        <sz val="11"/>
        <color theme="1"/>
        <rFont val="맑은 고딕"/>
        <family val="3"/>
        <charset val="129"/>
        <scheme val="minor"/>
      </rPr>
      <t>고용기간이 1개월 이상, 월 8일이상</t>
    </r>
    <r>
      <rPr>
        <b/>
        <sz val="11"/>
        <color theme="1"/>
        <rFont val="맑은 고딕"/>
        <family val="3"/>
        <charset val="129"/>
        <scheme val="minor"/>
      </rPr>
      <t xml:space="preserve"> 또는 </t>
    </r>
    <r>
      <rPr>
        <b/>
        <u/>
        <sz val="11"/>
        <color theme="1"/>
        <rFont val="맑은 고딕"/>
        <family val="3"/>
        <charset val="129"/>
        <scheme val="minor"/>
      </rPr>
      <t>월 60시간 이상</t>
    </r>
    <r>
      <rPr>
        <b/>
        <sz val="11"/>
        <color theme="1"/>
        <rFont val="맑은 고딕"/>
        <family val="3"/>
        <charset val="129"/>
        <scheme val="minor"/>
      </rPr>
      <t xml:space="preserve">
                                                                                                                  -&gt; 월 60시간 미만이라도</t>
    </r>
    <r>
      <rPr>
        <b/>
        <u/>
        <sz val="11"/>
        <color theme="1"/>
        <rFont val="맑은 고딕"/>
        <family val="3"/>
        <charset val="129"/>
        <scheme val="minor"/>
      </rPr>
      <t xml:space="preserve"> 8일 이상 근로제공하면 국민연금 납부대상</t>
    </r>
    <phoneticPr fontId="20" type="noConversion"/>
  </si>
  <si>
    <t>국민-만60세이상 0%
고용-만65세이상 0%</t>
    <phoneticPr fontId="20" type="noConversion"/>
  </si>
  <si>
    <t>개인부담-고용</t>
    <phoneticPr fontId="20" type="noConversion"/>
  </si>
  <si>
    <t>0.8%</t>
    <phoneticPr fontId="20" type="noConversion"/>
  </si>
  <si>
    <t>4</t>
    <phoneticPr fontId="20" type="noConversion"/>
  </si>
  <si>
    <t>개인부담-요양</t>
    <phoneticPr fontId="20" type="noConversion"/>
  </si>
  <si>
    <t>10.25%</t>
    <phoneticPr fontId="20" type="noConversion"/>
  </si>
  <si>
    <t>개인부담-건강</t>
    <phoneticPr fontId="20" type="noConversion"/>
  </si>
  <si>
    <t>3.335%</t>
    <phoneticPr fontId="20" type="noConversion"/>
  </si>
  <si>
    <t>개인부담-국민</t>
    <phoneticPr fontId="20" type="noConversion"/>
  </si>
  <si>
    <t>개인부담금(0.8%)
&lt;만65세이상(0%)&gt;</t>
    <phoneticPr fontId="18" type="noConversion"/>
  </si>
  <si>
    <t>개인부담금(4.5%)
&lt;만60세이상(0%)&gt;</t>
    <phoneticPr fontId="20" type="noConversion"/>
  </si>
  <si>
    <t>개인별 입금계좌</t>
    <phoneticPr fontId="18" type="noConversion"/>
  </si>
  <si>
    <t>보험료 합계</t>
    <phoneticPr fontId="20" type="noConversion"/>
  </si>
  <si>
    <t>국민연금</t>
    <phoneticPr fontId="20" type="noConversion"/>
  </si>
  <si>
    <t>지급총액</t>
    <phoneticPr fontId="18" type="noConversion"/>
  </si>
  <si>
    <t>생년월일</t>
    <phoneticPr fontId="18" type="noConversion"/>
  </si>
  <si>
    <t>성 명</t>
    <phoneticPr fontId="20" type="noConversion"/>
  </si>
  <si>
    <r>
      <t>□ 보험료 공제내역(</t>
    </r>
    <r>
      <rPr>
        <b/>
        <sz val="14"/>
        <color rgb="FF0000FF"/>
        <rFont val="굴림"/>
        <family val="3"/>
        <charset val="129"/>
      </rPr>
      <t>개인</t>
    </r>
    <r>
      <rPr>
        <b/>
        <sz val="14"/>
        <rFont val="굴림"/>
        <family val="3"/>
        <charset val="129"/>
      </rPr>
      <t>)</t>
    </r>
    <phoneticPr fontId="18" type="noConversion"/>
  </si>
  <si>
    <t xml:space="preserve">(강사료/전문가활용비/교재개발비) 지   급   명   세   서 </t>
    <phoneticPr fontId="7" type="noConversion"/>
  </si>
  <si>
    <t>사용(설치)위치</t>
    <phoneticPr fontId="20" type="noConversion"/>
  </si>
  <si>
    <t>연락처</t>
    <phoneticPr fontId="20" type="noConversion"/>
  </si>
  <si>
    <t>담당자</t>
    <phoneticPr fontId="20" type="noConversion"/>
  </si>
  <si>
    <t>대학명</t>
    <phoneticPr fontId="20" type="noConversion"/>
  </si>
  <si>
    <t>금액</t>
    <phoneticPr fontId="20" type="noConversion"/>
  </si>
  <si>
    <t>단가</t>
    <phoneticPr fontId="20" type="noConversion"/>
  </si>
  <si>
    <t>수량</t>
    <phoneticPr fontId="20" type="noConversion"/>
  </si>
  <si>
    <t>단위</t>
    <phoneticPr fontId="20" type="noConversion"/>
  </si>
  <si>
    <t>규격</t>
    <phoneticPr fontId="20" type="noConversion"/>
  </si>
  <si>
    <t>품명</t>
    <phoneticPr fontId="20" type="noConversion"/>
  </si>
  <si>
    <t>물품식별번호</t>
    <phoneticPr fontId="20" type="noConversion"/>
  </si>
  <si>
    <t>물품분류번호</t>
    <phoneticPr fontId="20" type="noConversion"/>
  </si>
  <si>
    <t>연번</t>
    <phoneticPr fontId="20" type="noConversion"/>
  </si>
  <si>
    <t>※ 오피넷(https://www.opinet.co.kr/)에서 해당 날짜 유가정보 확인하여 캡쳐</t>
    <phoneticPr fontId="20" type="noConversion"/>
  </si>
  <si>
    <t>LPG</t>
    <phoneticPr fontId="20" type="noConversion"/>
  </si>
  <si>
    <t>경유</t>
  </si>
  <si>
    <t>휘발유</t>
    <phoneticPr fontId="20" type="noConversion"/>
  </si>
  <si>
    <t>부산</t>
    <phoneticPr fontId="20" type="noConversion"/>
  </si>
  <si>
    <t>휘발유</t>
  </si>
  <si>
    <t>연료비 지급액</t>
    <phoneticPr fontId="20" type="noConversion"/>
  </si>
  <si>
    <t>통행료 및 주차료</t>
    <phoneticPr fontId="20" type="noConversion"/>
  </si>
  <si>
    <t>유종</t>
    <phoneticPr fontId="20" type="noConversion"/>
  </si>
  <si>
    <t>유가</t>
    <phoneticPr fontId="20" type="noConversion"/>
  </si>
  <si>
    <t>이동거리(km)</t>
    <phoneticPr fontId="20" type="noConversion"/>
  </si>
  <si>
    <t>도착지</t>
    <phoneticPr fontId="20" type="noConversion"/>
  </si>
  <si>
    <t>출발지</t>
    <phoneticPr fontId="20" type="noConversion"/>
  </si>
  <si>
    <t>일자</t>
    <phoneticPr fontId="20" type="noConversion"/>
  </si>
  <si>
    <t>연비</t>
    <phoneticPr fontId="20" type="noConversion"/>
  </si>
  <si>
    <t>(단위: 원)</t>
    <phoneticPr fontId="20" type="noConversion"/>
  </si>
  <si>
    <t xml:space="preserve">자가용 이용 사유:                               </t>
    <phoneticPr fontId="20" type="noConversion"/>
  </si>
  <si>
    <t xml:space="preserve">출장자:            / 출장일:            </t>
    <phoneticPr fontId="20" type="noConversion"/>
  </si>
  <si>
    <t>자가용 이용에 따른 연료비계산</t>
    <phoneticPr fontId="20" type="noConversion"/>
  </si>
  <si>
    <t>대학교</t>
    <phoneticPr fontId="20" type="noConversion"/>
  </si>
  <si>
    <t xml:space="preserve"> </t>
    <phoneticPr fontId="7" type="noConversion"/>
  </si>
  <si>
    <t xml:space="preserve"> 참고 : 환율 적용은 USD = </t>
    <phoneticPr fontId="7" type="noConversion"/>
  </si>
  <si>
    <t xml:space="preserve">             </t>
    <phoneticPr fontId="7" type="noConversion"/>
  </si>
  <si>
    <t xml:space="preserve">* 외화 환전 표기 </t>
    <phoneticPr fontId="7" type="noConversion"/>
  </si>
  <si>
    <t>총 액 (A+B+C+E+F+G)  =</t>
    <phoneticPr fontId="7" type="noConversion"/>
  </si>
  <si>
    <t>x</t>
    <phoneticPr fontId="7" type="noConversion"/>
  </si>
  <si>
    <t>(A+C) x 1.2%</t>
    <phoneticPr fontId="7" type="noConversion"/>
  </si>
  <si>
    <t>조달수수료(1.2%)</t>
    <phoneticPr fontId="7" type="noConversion"/>
  </si>
  <si>
    <t>G.</t>
    <phoneticPr fontId="7" type="noConversion"/>
  </si>
  <si>
    <t>x</t>
    <phoneticPr fontId="18" type="noConversion"/>
  </si>
  <si>
    <t>(A+C+E) x 10% x 20%(80%감면)</t>
    <phoneticPr fontId="7" type="noConversion"/>
  </si>
  <si>
    <t>부가가치세(10%)</t>
    <phoneticPr fontId="7" type="noConversion"/>
  </si>
  <si>
    <t>F.</t>
    <phoneticPr fontId="7" type="noConversion"/>
  </si>
  <si>
    <t>=</t>
    <phoneticPr fontId="7" type="noConversion"/>
  </si>
  <si>
    <t>A  x 8% x 20%(80%감면)</t>
    <phoneticPr fontId="7" type="noConversion"/>
  </si>
  <si>
    <t>관세(8%)</t>
    <phoneticPr fontId="7" type="noConversion"/>
  </si>
  <si>
    <t>E.</t>
    <phoneticPr fontId="7" type="noConversion"/>
  </si>
  <si>
    <t>=</t>
    <phoneticPr fontId="7" type="noConversion"/>
  </si>
  <si>
    <t>(A+C+E) x 2 %</t>
    <phoneticPr fontId="7" type="noConversion"/>
  </si>
  <si>
    <t>통관수수료(2%)</t>
    <phoneticPr fontId="7" type="noConversion"/>
  </si>
  <si>
    <t>D.</t>
    <phoneticPr fontId="7" type="noConversion"/>
  </si>
  <si>
    <t>x</t>
    <phoneticPr fontId="18" type="noConversion"/>
  </si>
  <si>
    <t xml:space="preserve">A x 1% </t>
    <phoneticPr fontId="7" type="noConversion"/>
  </si>
  <si>
    <t>보험료 :</t>
    <phoneticPr fontId="7" type="noConversion"/>
  </si>
  <si>
    <t>C.</t>
    <phoneticPr fontId="7" type="noConversion"/>
  </si>
  <si>
    <t xml:space="preserve"> </t>
    <phoneticPr fontId="7" type="noConversion"/>
  </si>
  <si>
    <t xml:space="preserve"> </t>
    <phoneticPr fontId="18" type="noConversion"/>
  </si>
  <si>
    <t xml:space="preserve"> </t>
    <phoneticPr fontId="7" type="noConversion"/>
  </si>
  <si>
    <t>(A+C+E )x 1 %</t>
    <phoneticPr fontId="7" type="noConversion"/>
  </si>
  <si>
    <t>운송료 (1%)</t>
    <phoneticPr fontId="7" type="noConversion"/>
  </si>
  <si>
    <t>B.</t>
    <phoneticPr fontId="7" type="noConversion"/>
  </si>
  <si>
    <t>x</t>
    <phoneticPr fontId="7" type="noConversion"/>
  </si>
  <si>
    <t xml:space="preserve">Exchange rate  </t>
    <phoneticPr fontId="7" type="noConversion"/>
  </si>
  <si>
    <t>x</t>
    <phoneticPr fontId="7" type="noConversion"/>
  </si>
  <si>
    <t>(F.C.A)</t>
    <phoneticPr fontId="7" type="noConversion"/>
  </si>
  <si>
    <t>외자물자대금 :</t>
    <phoneticPr fontId="7" type="noConversion"/>
  </si>
  <si>
    <t>A.</t>
    <phoneticPr fontId="7" type="noConversion"/>
  </si>
  <si>
    <t>Air Permeability Tester
(통기성 시험기)</t>
    <phoneticPr fontId="18" type="noConversion"/>
  </si>
  <si>
    <r>
      <t>SYSTEM</t>
    </r>
    <r>
      <rPr>
        <sz val="11"/>
        <rFont val="돋움"/>
        <family val="3"/>
        <charset val="129"/>
      </rPr>
      <t xml:space="preserve"> :</t>
    </r>
    <phoneticPr fontId="7" type="noConversion"/>
  </si>
  <si>
    <t>비  고</t>
    <phoneticPr fontId="7" type="noConversion"/>
  </si>
  <si>
    <t>산   출   기   초</t>
    <phoneticPr fontId="7" type="noConversion"/>
  </si>
  <si>
    <t>총 예산액</t>
    <phoneticPr fontId="7" type="noConversion"/>
  </si>
  <si>
    <t>: 자동계산</t>
    <phoneticPr fontId="18" type="noConversion"/>
  </si>
  <si>
    <t>: 기재대상</t>
    <phoneticPr fontId="18" type="noConversion"/>
  </si>
  <si>
    <t>Item No :  1</t>
    <phoneticPr fontId="7" type="noConversion"/>
  </si>
  <si>
    <t>(※ 전품목 일괄작성)</t>
    <phoneticPr fontId="7" type="noConversion"/>
  </si>
  <si>
    <t>구매요청금액 산출근거(FCA 기준)</t>
    <phoneticPr fontId="7" type="noConversion"/>
  </si>
  <si>
    <t>소속</t>
    <phoneticPr fontId="20" type="noConversion"/>
  </si>
  <si>
    <t>직급(직위)</t>
    <phoneticPr fontId="20" type="noConversion"/>
  </si>
  <si>
    <t>성명</t>
    <phoneticPr fontId="20" type="noConversion"/>
  </si>
  <si>
    <t>계좌번호</t>
    <phoneticPr fontId="20" type="noConversion"/>
  </si>
  <si>
    <t>은행명</t>
    <phoneticPr fontId="20" type="noConversion"/>
  </si>
  <si>
    <t>예금주</t>
    <phoneticPr fontId="20" type="noConversion"/>
  </si>
  <si>
    <t>출장일정</t>
    <phoneticPr fontId="20" type="noConversion"/>
  </si>
  <si>
    <t>일시</t>
    <phoneticPr fontId="20" type="noConversion"/>
  </si>
  <si>
    <t>출장지</t>
    <phoneticPr fontId="20" type="noConversion"/>
  </si>
  <si>
    <t>일비</t>
    <phoneticPr fontId="20" type="noConversion"/>
  </si>
  <si>
    <t>지급받을 금액</t>
    <phoneticPr fontId="20" type="noConversion"/>
  </si>
  <si>
    <t>숙박비</t>
    <phoneticPr fontId="20" type="noConversion"/>
  </si>
  <si>
    <t>상한액 또는 지급받을 금액</t>
    <phoneticPr fontId="20" type="noConversion"/>
  </si>
  <si>
    <t>실제소요금액</t>
    <phoneticPr fontId="20" type="noConversion"/>
  </si>
  <si>
    <r>
      <t xml:space="preserve">초과지출사유
</t>
    </r>
    <r>
      <rPr>
        <sz val="10"/>
        <color theme="1"/>
        <rFont val="맑은 고딕"/>
        <family val="3"/>
        <charset val="129"/>
        <scheme val="minor"/>
      </rPr>
      <t>(국외출장만 해당)</t>
    </r>
    <phoneticPr fontId="20" type="noConversion"/>
  </si>
  <si>
    <t>식비</t>
    <phoneticPr fontId="20" type="noConversion"/>
  </si>
  <si>
    <t>지급받을 금액
(교수,부교수-25,000)
(조교수 및 연구원-20,000)</t>
    <phoneticPr fontId="20" type="noConversion"/>
  </si>
  <si>
    <t>실제신청금액</t>
    <phoneticPr fontId="20" type="noConversion"/>
  </si>
  <si>
    <t>대중교통
이용시</t>
    <phoneticPr fontId="20" type="noConversion"/>
  </si>
  <si>
    <t>일자</t>
    <phoneticPr fontId="20" type="noConversion"/>
  </si>
  <si>
    <t>교통편</t>
    <phoneticPr fontId="20" type="noConversion"/>
  </si>
  <si>
    <t>출발지</t>
    <phoneticPr fontId="20" type="noConversion"/>
  </si>
  <si>
    <t>도착지</t>
    <phoneticPr fontId="20" type="noConversion"/>
  </si>
  <si>
    <t>좌석등급</t>
    <phoneticPr fontId="20" type="noConversion"/>
  </si>
  <si>
    <t>금액</t>
    <phoneticPr fontId="20" type="noConversion"/>
  </si>
  <si>
    <t>대중교통 운임 합계(자동계산)</t>
    <phoneticPr fontId="20" type="noConversion"/>
  </si>
  <si>
    <t>자가용
이용시</t>
    <phoneticPr fontId="20" type="noConversion"/>
  </si>
  <si>
    <t>일자</t>
    <phoneticPr fontId="20" type="noConversion"/>
  </si>
  <si>
    <t>유가</t>
    <phoneticPr fontId="20" type="noConversion"/>
  </si>
  <si>
    <t>유종</t>
    <phoneticPr fontId="20" type="noConversion"/>
  </si>
  <si>
    <t>연비</t>
    <phoneticPr fontId="20" type="noConversion"/>
  </si>
  <si>
    <t>여비 총 합계(자동계산)</t>
  </si>
  <si>
    <t>휘발유</t>
    <phoneticPr fontId="20" type="noConversion"/>
  </si>
  <si>
    <t>이동거리(km)</t>
    <phoneticPr fontId="20" type="noConversion"/>
  </si>
  <si>
    <t>통행료및주차료</t>
    <phoneticPr fontId="20" type="noConversion"/>
  </si>
  <si>
    <t>연료비지급액 (자동계산)</t>
    <phoneticPr fontId="20" type="noConversion"/>
  </si>
  <si>
    <t>경유</t>
    <phoneticPr fontId="20" type="noConversion"/>
  </si>
  <si>
    <t>LPG</t>
    <phoneticPr fontId="20" type="noConversion"/>
  </si>
  <si>
    <t>자가용이용 사유</t>
    <phoneticPr fontId="20" type="noConversion"/>
  </si>
  <si>
    <t>여비 총 합계(자동계산)</t>
    <phoneticPr fontId="20" type="noConversion"/>
  </si>
  <si>
    <t>「공무원여비규정」제16조 제1항 및 제2항의 규정에 의하여 관계서류를 첨부하여 위와 같이 여비의 정산을 신청합니다.</t>
    <phoneticPr fontId="20" type="noConversion"/>
  </si>
  <si>
    <r>
      <t xml:space="preserve">첨 부 : 1. 출장신청서 1부
         2. 통행료 왕복영수증
         3. 현지 증빙영수증 
         4. 거리산정(네이버길찾기 캡처화면) - 자가용 이용시에만
         5. 유가 평균 공급 가격표 (오피넷 캡처화면) - 자가용 이용시에만
         6. 주유영수증 혹은 차량등록증 1부 끝. (자가용 이용시에만, </t>
    </r>
    <r>
      <rPr>
        <sz val="10"/>
        <color rgb="FFFF0000"/>
        <rFont val="맑은 고딕"/>
        <family val="3"/>
        <charset val="129"/>
        <scheme val="minor"/>
      </rPr>
      <t>유종확인불가 시 LPG로 산정</t>
    </r>
    <r>
      <rPr>
        <sz val="10"/>
        <color theme="1"/>
        <rFont val="맑은 고딕"/>
        <family val="3"/>
        <charset val="129"/>
        <scheme val="minor"/>
      </rPr>
      <t>)</t>
    </r>
    <phoneticPr fontId="20" type="noConversion"/>
  </si>
  <si>
    <t>여비정산신청서</t>
    <phoneticPr fontId="20" type="noConversion"/>
  </si>
  <si>
    <r>
      <t>20</t>
    </r>
    <r>
      <rPr>
        <sz val="11"/>
        <color theme="1"/>
        <rFont val="맑은 고딕"/>
        <family val="2"/>
        <charset val="129"/>
        <scheme val="minor"/>
      </rPr>
      <t xml:space="preserve">   </t>
    </r>
    <r>
      <rPr>
        <sz val="11"/>
        <color theme="1"/>
        <rFont val="맑은 고딕"/>
        <family val="2"/>
        <charset val="129"/>
        <scheme val="minor"/>
      </rPr>
      <t>년       월        일
신청인                            (인)</t>
    </r>
    <phoneticPr fontId="20" type="noConversion"/>
  </si>
  <si>
    <t>인  건  비   명  세  서</t>
    <phoneticPr fontId="7" type="noConversion"/>
  </si>
  <si>
    <t>강원지역혁신플랫폼 ○차년도 자산취득 물품 관리 대장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</si>
</sst>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#,##0_);[Red]\(#,##0\)"/>
    <numFmt numFmtId="178" formatCode="0.000%"/>
    <numFmt numFmtId="179" formatCode="0_);[Red]\(0\)"/>
    <numFmt numFmtId="180" formatCode="#,##0.00_);[Red]\(#,##0.00\)"/>
    <numFmt numFmtId="181" formatCode="mm&quot;월&quot;\ dd&quot;일&quot;"/>
    <numFmt numFmtId="182" formatCode="[$JPY]\ #,##0.00_);\([$JPY]\ #,##0.00\)"/>
    <numFmt numFmtId="183" formatCode="&quot;₩&quot;#,##0"/>
    <numFmt numFmtId="184" formatCode="#,##0.00_ "/>
    <numFmt numFmtId="185" formatCode="&quot;₩&quot;#,##0_);\(&quot;₩&quot;#,##0\)"/>
    <numFmt numFmtId="186" formatCode="&quot;US$&quot;#,##0.00_);\(&quot;US$&quot;#,##0.00\)"/>
    <numFmt numFmtId="187" formatCode="&quot;US$&quot;#,##0.00"/>
    <numFmt numFmtId="188" formatCode="&quot;₩&quot;#,##0.0"/>
    <numFmt numFmtId="189" formatCode="&quot;US$&quot;#,##0.00;[Red]&quot;US$&quot;#,##0.00"/>
    <numFmt numFmtId="190" formatCode="&quot;₩&quot;#,##0.00"/>
  </numFmts>
  <fonts count="6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0"/>
      <name val="굴림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b/>
      <sz val="10"/>
      <name val="굴림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i/>
      <sz val="10"/>
      <name val="굴림"/>
      <family val="3"/>
      <charset val="129"/>
    </font>
    <font>
      <b/>
      <i/>
      <sz val="11"/>
      <name val="굴림"/>
      <family val="3"/>
      <charset val="129"/>
    </font>
    <font>
      <sz val="8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8"/>
      <color rgb="FFFF000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9"/>
      <name val="굴림"/>
      <family val="3"/>
      <charset val="129"/>
    </font>
    <font>
      <sz val="10"/>
      <color rgb="FF000000"/>
      <name val="바탕"/>
      <family val="1"/>
      <charset val="129"/>
    </font>
    <font>
      <b/>
      <sz val="9"/>
      <name val="굴림"/>
      <family val="3"/>
      <charset val="129"/>
    </font>
    <font>
      <sz val="8"/>
      <color rgb="FFFF0000"/>
      <name val="맑은 고딕"/>
      <family val="3"/>
      <charset val="129"/>
      <scheme val="minor"/>
    </font>
    <font>
      <sz val="9"/>
      <color rgb="FF444444"/>
      <name val="Dotum"/>
      <family val="3"/>
      <charset val="129"/>
    </font>
    <font>
      <sz val="9"/>
      <color rgb="FF000000"/>
      <name val="굴림"/>
      <family val="3"/>
      <charset val="129"/>
    </font>
    <font>
      <b/>
      <sz val="9"/>
      <color theme="1"/>
      <name val="굴림"/>
      <family val="3"/>
      <charset val="129"/>
    </font>
    <font>
      <b/>
      <sz val="14"/>
      <name val="굴림"/>
      <family val="3"/>
      <charset val="129"/>
    </font>
    <font>
      <b/>
      <sz val="14"/>
      <color rgb="FF0000FF"/>
      <name val="굴림"/>
      <family val="3"/>
      <charset val="129"/>
    </font>
    <font>
      <sz val="11"/>
      <color rgb="FFFF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u/>
      <sz val="11"/>
      <color theme="1"/>
      <name val="맑은 고딕"/>
      <family val="3"/>
      <charset val="129"/>
      <scheme val="minor"/>
    </font>
    <font>
      <sz val="11"/>
      <color rgb="FF000000"/>
      <name val="바탕"/>
      <family val="1"/>
      <charset val="129"/>
    </font>
    <font>
      <b/>
      <sz val="10"/>
      <color rgb="FF000000"/>
      <name val="굴림"/>
      <family val="3"/>
      <charset val="129"/>
    </font>
    <font>
      <b/>
      <sz val="14"/>
      <color theme="1"/>
      <name val="맑은 고딕"/>
      <family val="2"/>
      <charset val="129"/>
      <scheme val="minor"/>
    </font>
    <font>
      <b/>
      <sz val="8"/>
      <color theme="1"/>
      <name val="맑은 고딕"/>
      <family val="2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name val="돋움"/>
      <family val="3"/>
      <charset val="129"/>
    </font>
    <font>
      <b/>
      <sz val="12"/>
      <name val="돋움"/>
      <family val="3"/>
      <charset val="129"/>
    </font>
    <font>
      <sz val="11"/>
      <name val="가을체"/>
      <family val="1"/>
      <charset val="129"/>
    </font>
    <font>
      <sz val="10"/>
      <color rgb="FF444444"/>
      <name val="Arial"/>
      <family val="2"/>
    </font>
    <font>
      <b/>
      <u/>
      <sz val="12"/>
      <name val="가을체"/>
      <family val="1"/>
      <charset val="129"/>
    </font>
    <font>
      <b/>
      <u/>
      <sz val="12"/>
      <name val="돋움"/>
      <family val="3"/>
      <charset val="129"/>
    </font>
    <font>
      <b/>
      <sz val="11"/>
      <color rgb="FFFF0000"/>
      <name val="돋움"/>
      <family val="3"/>
      <charset val="129"/>
    </font>
    <font>
      <b/>
      <u/>
      <sz val="10"/>
      <name val="돋움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u/>
      <sz val="16"/>
      <name val="돋움"/>
      <family val="3"/>
      <charset val="129"/>
    </font>
    <font>
      <sz val="9"/>
      <color indexed="81"/>
      <name val="Tahoma"/>
      <family val="2"/>
    </font>
    <font>
      <b/>
      <sz val="18"/>
      <color theme="1"/>
      <name val="맑은 고딕"/>
      <family val="3"/>
      <charset val="129"/>
      <scheme val="minor"/>
    </font>
    <font>
      <i/>
      <sz val="11"/>
      <color theme="1"/>
      <name val="맑은 고딕"/>
      <family val="3"/>
      <charset val="129"/>
      <scheme val="minor"/>
    </font>
    <font>
      <b/>
      <i/>
      <sz val="11"/>
      <color rgb="FFFF0000"/>
      <name val="맑은 고딕"/>
      <family val="3"/>
      <charset val="129"/>
      <scheme val="minor"/>
    </font>
    <font>
      <i/>
      <sz val="11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3">
    <xf numFmtId="0" fontId="0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0" fontId="6" fillId="0" borderId="0"/>
    <xf numFmtId="0" fontId="8" fillId="0" borderId="0">
      <alignment vertical="center"/>
    </xf>
    <xf numFmtId="0" fontId="8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334">
    <xf numFmtId="0" fontId="0" fillId="0" borderId="0" xfId="0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3" borderId="7" xfId="0" applyFont="1" applyFill="1" applyBorder="1" applyAlignment="1">
      <alignment horizontal="center" vertical="center" wrapText="1" shrinkToFit="1"/>
    </xf>
    <xf numFmtId="0" fontId="11" fillId="3" borderId="8" xfId="0" applyFont="1" applyFill="1" applyBorder="1" applyAlignment="1">
      <alignment horizontal="center" vertical="center" shrinkToFit="1"/>
    </xf>
    <xf numFmtId="177" fontId="11" fillId="3" borderId="8" xfId="0" applyNumberFormat="1" applyFont="1" applyFill="1" applyBorder="1" applyAlignment="1">
      <alignment vertical="center" shrinkToFit="1"/>
    </xf>
    <xf numFmtId="177" fontId="11" fillId="3" borderId="8" xfId="0" applyNumberFormat="1" applyFont="1" applyFill="1" applyBorder="1" applyAlignment="1">
      <alignment horizontal="center" vertical="center" shrinkToFit="1"/>
    </xf>
    <xf numFmtId="0" fontId="11" fillId="3" borderId="9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176" fontId="10" fillId="0" borderId="0" xfId="0" applyNumberFormat="1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2" fillId="0" borderId="0" xfId="0" applyFont="1" applyFill="1" applyAlignment="1">
      <alignment horizontal="center" vertical="center" shrinkToFit="1"/>
    </xf>
    <xf numFmtId="0" fontId="12" fillId="0" borderId="0" xfId="0" applyFont="1" applyFill="1" applyAlignment="1">
      <alignment vertical="center" shrinkToFit="1"/>
    </xf>
    <xf numFmtId="0" fontId="12" fillId="0" borderId="0" xfId="0" applyFont="1" applyFill="1" applyBorder="1" applyAlignment="1">
      <alignment horizontal="right" vertical="center" shrinkToFit="1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4" xfId="0" applyFont="1" applyFill="1" applyBorder="1" applyAlignment="1">
      <alignment horizontal="center" vertical="center" wrapText="1" shrinkToFit="1"/>
    </xf>
    <xf numFmtId="0" fontId="11" fillId="0" borderId="5" xfId="0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 shrinkToFit="1"/>
    </xf>
    <xf numFmtId="41" fontId="15" fillId="0" borderId="5" xfId="4" applyFont="1" applyFill="1" applyBorder="1">
      <alignment vertical="center"/>
    </xf>
    <xf numFmtId="41" fontId="15" fillId="0" borderId="5" xfId="4" applyFont="1" applyFill="1" applyBorder="1" applyAlignment="1">
      <alignment horizontal="center" vertical="center"/>
    </xf>
    <xf numFmtId="177" fontId="16" fillId="0" borderId="5" xfId="0" applyNumberFormat="1" applyFont="1" applyFill="1" applyBorder="1" applyAlignment="1">
      <alignment vertical="center" shrinkToFit="1"/>
    </xf>
    <xf numFmtId="0" fontId="5" fillId="0" borderId="0" xfId="14">
      <alignment vertical="center"/>
    </xf>
    <xf numFmtId="0" fontId="17" fillId="0" borderId="0" xfId="14" applyFont="1" applyAlignment="1">
      <alignment horizontal="center" vertical="center"/>
    </xf>
    <xf numFmtId="178" fontId="5" fillId="0" borderId="0" xfId="14" applyNumberFormat="1" applyAlignment="1">
      <alignment horizontal="center" vertical="center"/>
    </xf>
    <xf numFmtId="0" fontId="5" fillId="0" borderId="0" xfId="14" applyAlignment="1">
      <alignment horizontal="center" vertical="center"/>
    </xf>
    <xf numFmtId="178" fontId="5" fillId="0" borderId="0" xfId="14" applyNumberFormat="1" applyBorder="1" applyAlignment="1">
      <alignment horizontal="center" vertical="center"/>
    </xf>
    <xf numFmtId="177" fontId="5" fillId="4" borderId="12" xfId="14" applyNumberFormat="1" applyFont="1" applyFill="1" applyBorder="1" applyAlignment="1">
      <alignment horizontal="center" vertical="center"/>
    </xf>
    <xf numFmtId="177" fontId="5" fillId="4" borderId="13" xfId="14" applyNumberFormat="1" applyFont="1" applyFill="1" applyBorder="1" applyAlignment="1">
      <alignment horizontal="center" vertical="center"/>
    </xf>
    <xf numFmtId="0" fontId="5" fillId="4" borderId="13" xfId="14" applyFont="1" applyFill="1" applyBorder="1" applyAlignment="1">
      <alignment horizontal="center" vertical="center"/>
    </xf>
    <xf numFmtId="0" fontId="5" fillId="4" borderId="16" xfId="14" applyFont="1" applyFill="1" applyBorder="1" applyAlignment="1">
      <alignment horizontal="center" vertical="center"/>
    </xf>
    <xf numFmtId="0" fontId="19" fillId="0" borderId="17" xfId="14" applyFont="1" applyBorder="1" applyAlignment="1">
      <alignment horizontal="center" vertical="center" wrapText="1"/>
    </xf>
    <xf numFmtId="49" fontId="5" fillId="0" borderId="18" xfId="14" applyNumberFormat="1" applyBorder="1" applyAlignment="1">
      <alignment horizontal="center" vertical="center"/>
    </xf>
    <xf numFmtId="177" fontId="5" fillId="4" borderId="19" xfId="14" applyNumberFormat="1" applyFont="1" applyFill="1" applyBorder="1" applyAlignment="1">
      <alignment horizontal="center" vertical="center"/>
    </xf>
    <xf numFmtId="177" fontId="22" fillId="4" borderId="20" xfId="15" applyNumberFormat="1" applyFont="1" applyFill="1" applyBorder="1" applyAlignment="1" applyProtection="1">
      <alignment horizontal="center" vertical="center" shrinkToFit="1"/>
      <protection locked="0"/>
    </xf>
    <xf numFmtId="177" fontId="10" fillId="4" borderId="20" xfId="15" applyNumberFormat="1" applyFont="1" applyFill="1" applyBorder="1" applyAlignment="1" applyProtection="1">
      <alignment horizontal="center" vertical="center" shrinkToFit="1"/>
      <protection locked="0"/>
    </xf>
    <xf numFmtId="0" fontId="23" fillId="4" borderId="20" xfId="14" applyFont="1" applyFill="1" applyBorder="1" applyAlignment="1">
      <alignment horizontal="center" vertical="center"/>
    </xf>
    <xf numFmtId="0" fontId="5" fillId="4" borderId="20" xfId="14" applyFont="1" applyFill="1" applyBorder="1" applyAlignment="1">
      <alignment horizontal="center" vertical="center"/>
    </xf>
    <xf numFmtId="0" fontId="5" fillId="4" borderId="21" xfId="14" applyFont="1" applyFill="1" applyBorder="1" applyAlignment="1">
      <alignment horizontal="center" vertical="center"/>
    </xf>
    <xf numFmtId="0" fontId="5" fillId="0" borderId="22" xfId="14" applyBorder="1">
      <alignment vertical="center"/>
    </xf>
    <xf numFmtId="0" fontId="17" fillId="0" borderId="17" xfId="14" applyFont="1" applyBorder="1" applyAlignment="1">
      <alignment horizontal="center" vertical="center"/>
    </xf>
    <xf numFmtId="49" fontId="5" fillId="0" borderId="23" xfId="14" applyNumberFormat="1" applyBorder="1" applyAlignment="1">
      <alignment horizontal="center" vertical="center"/>
    </xf>
    <xf numFmtId="177" fontId="24" fillId="5" borderId="25" xfId="15" applyNumberFormat="1" applyFont="1" applyFill="1" applyBorder="1" applyAlignment="1" applyProtection="1">
      <alignment horizontal="center" vertical="center" shrinkToFit="1"/>
      <protection locked="0"/>
    </xf>
    <xf numFmtId="177" fontId="22" fillId="5" borderId="25" xfId="15" applyNumberFormat="1" applyFont="1" applyFill="1" applyBorder="1" applyAlignment="1" applyProtection="1">
      <alignment horizontal="center" vertical="center" shrinkToFit="1"/>
      <protection locked="0"/>
    </xf>
    <xf numFmtId="177" fontId="22" fillId="5" borderId="26" xfId="15" applyNumberFormat="1" applyFont="1" applyFill="1" applyBorder="1" applyAlignment="1" applyProtection="1">
      <alignment horizontal="center" vertical="center" shrinkToFit="1"/>
      <protection locked="0"/>
    </xf>
    <xf numFmtId="49" fontId="22" fillId="5" borderId="25" xfId="15" applyNumberFormat="1" applyFont="1" applyFill="1" applyBorder="1" applyAlignment="1" applyProtection="1">
      <alignment horizontal="center" vertical="center" shrinkToFit="1"/>
      <protection locked="0"/>
    </xf>
    <xf numFmtId="49" fontId="24" fillId="5" borderId="25" xfId="15" applyNumberFormat="1" applyFont="1" applyFill="1" applyBorder="1" applyAlignment="1" applyProtection="1">
      <alignment horizontal="center" vertical="center" shrinkToFit="1"/>
      <protection locked="0"/>
    </xf>
    <xf numFmtId="49" fontId="24" fillId="5" borderId="27" xfId="15" applyNumberFormat="1" applyFont="1" applyFill="1" applyBorder="1" applyAlignment="1" applyProtection="1">
      <alignment horizontal="center" vertical="center" shrinkToFit="1"/>
      <protection locked="0"/>
    </xf>
    <xf numFmtId="0" fontId="17" fillId="0" borderId="22" xfId="14" applyFont="1" applyBorder="1" applyAlignment="1">
      <alignment horizontal="center" vertical="center"/>
    </xf>
    <xf numFmtId="0" fontId="17" fillId="0" borderId="17" xfId="14" applyFont="1" applyBorder="1" applyAlignment="1">
      <alignment horizontal="center" vertical="center" wrapText="1"/>
    </xf>
    <xf numFmtId="177" fontId="24" fillId="0" borderId="20" xfId="15" applyNumberFormat="1" applyFont="1" applyFill="1" applyBorder="1" applyAlignment="1" applyProtection="1">
      <alignment horizontal="center" vertical="center" shrinkToFit="1"/>
      <protection locked="0"/>
    </xf>
    <xf numFmtId="177" fontId="22" fillId="0" borderId="29" xfId="15" applyNumberFormat="1" applyFont="1" applyFill="1" applyBorder="1" applyAlignment="1" applyProtection="1">
      <alignment horizontal="center" vertical="center" shrinkToFit="1"/>
      <protection locked="0"/>
    </xf>
    <xf numFmtId="177" fontId="22" fillId="0" borderId="20" xfId="15" applyNumberFormat="1" applyFont="1" applyFill="1" applyBorder="1" applyAlignment="1" applyProtection="1">
      <alignment horizontal="center" vertical="center" shrinkToFit="1"/>
      <protection locked="0"/>
    </xf>
    <xf numFmtId="177" fontId="24" fillId="5" borderId="20" xfId="15" applyNumberFormat="1" applyFont="1" applyFill="1" applyBorder="1" applyAlignment="1" applyProtection="1">
      <alignment horizontal="center" vertical="center" shrinkToFit="1"/>
      <protection locked="0"/>
    </xf>
    <xf numFmtId="176" fontId="26" fillId="6" borderId="30" xfId="16" applyNumberFormat="1" applyFont="1" applyFill="1" applyBorder="1" applyAlignment="1">
      <alignment horizontal="right" vertical="center" wrapText="1"/>
    </xf>
    <xf numFmtId="0" fontId="27" fillId="0" borderId="29" xfId="14" applyFont="1" applyBorder="1" applyAlignment="1">
      <alignment horizontal="center" vertical="center"/>
    </xf>
    <xf numFmtId="49" fontId="24" fillId="5" borderId="29" xfId="15" applyNumberFormat="1" applyFont="1" applyFill="1" applyBorder="1" applyAlignment="1" applyProtection="1">
      <alignment horizontal="center" vertical="center" shrinkToFit="1"/>
      <protection locked="0"/>
    </xf>
    <xf numFmtId="49" fontId="24" fillId="5" borderId="21" xfId="15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14" applyFont="1" applyAlignment="1">
      <alignment horizontal="center" vertical="center" wrapText="1"/>
    </xf>
    <xf numFmtId="49" fontId="24" fillId="5" borderId="31" xfId="15" applyNumberFormat="1" applyFont="1" applyFill="1" applyBorder="1" applyAlignment="1" applyProtection="1">
      <alignment horizontal="center" vertical="center" shrinkToFit="1"/>
      <protection locked="0"/>
    </xf>
    <xf numFmtId="0" fontId="17" fillId="0" borderId="32" xfId="14" applyFont="1" applyBorder="1" applyAlignment="1">
      <alignment horizontal="center" vertical="center"/>
    </xf>
    <xf numFmtId="0" fontId="17" fillId="0" borderId="33" xfId="14" applyFont="1" applyBorder="1" applyAlignment="1">
      <alignment horizontal="center" vertical="center" wrapText="1"/>
    </xf>
    <xf numFmtId="49" fontId="22" fillId="5" borderId="20" xfId="15" applyNumberFormat="1" applyFont="1" applyFill="1" applyBorder="1" applyAlignment="1" applyProtection="1">
      <alignment horizontal="center" vertical="center" shrinkToFit="1"/>
      <protection locked="0"/>
    </xf>
    <xf numFmtId="49" fontId="24" fillId="5" borderId="20" xfId="15" applyNumberFormat="1" applyFont="1" applyFill="1" applyBorder="1" applyAlignment="1" applyProtection="1">
      <alignment horizontal="center" vertical="center" shrinkToFit="1"/>
      <protection locked="0"/>
    </xf>
    <xf numFmtId="177" fontId="24" fillId="4" borderId="26" xfId="15" applyNumberFormat="1" applyFont="1" applyFill="1" applyBorder="1" applyAlignment="1" applyProtection="1">
      <alignment horizontal="center" vertical="center" wrapText="1" shrinkToFit="1"/>
      <protection locked="0"/>
    </xf>
    <xf numFmtId="49" fontId="24" fillId="4" borderId="26" xfId="15" applyNumberFormat="1" applyFont="1" applyFill="1" applyBorder="1" applyAlignment="1" applyProtection="1">
      <alignment horizontal="center" vertical="center" wrapText="1" shrinkToFit="1"/>
      <protection locked="0"/>
    </xf>
    <xf numFmtId="49" fontId="24" fillId="4" borderId="40" xfId="15" applyNumberFormat="1" applyFont="1" applyFill="1" applyBorder="1" applyAlignment="1" applyProtection="1">
      <alignment horizontal="center" vertical="center" shrinkToFit="1"/>
      <protection locked="0"/>
    </xf>
    <xf numFmtId="41" fontId="0" fillId="0" borderId="0" xfId="17" applyFont="1">
      <alignment vertical="center"/>
    </xf>
    <xf numFmtId="49" fontId="29" fillId="5" borderId="0" xfId="15" applyNumberFormat="1" applyFont="1" applyFill="1" applyBorder="1" applyAlignment="1" applyProtection="1">
      <alignment horizontal="left" vertical="center" shrinkToFit="1"/>
      <protection locked="0"/>
    </xf>
    <xf numFmtId="49" fontId="29" fillId="5" borderId="0" xfId="15" applyNumberFormat="1" applyFont="1" applyFill="1" applyBorder="1" applyAlignment="1" applyProtection="1">
      <alignment horizontal="left" vertical="center"/>
      <protection locked="0"/>
    </xf>
    <xf numFmtId="0" fontId="5" fillId="0" borderId="0" xfId="14" applyBorder="1" applyAlignment="1">
      <alignment horizontal="left" vertical="center"/>
    </xf>
    <xf numFmtId="0" fontId="5" fillId="0" borderId="0" xfId="14" applyBorder="1" applyAlignment="1">
      <alignment horizontal="left" vertical="center" wrapText="1"/>
    </xf>
    <xf numFmtId="0" fontId="5" fillId="0" borderId="0" xfId="14" applyBorder="1" applyAlignment="1">
      <alignment vertical="center"/>
    </xf>
    <xf numFmtId="177" fontId="5" fillId="0" borderId="0" xfId="14" applyNumberFormat="1">
      <alignment vertical="center"/>
    </xf>
    <xf numFmtId="0" fontId="17" fillId="0" borderId="0" xfId="14" applyFont="1" applyBorder="1" applyAlignment="1">
      <alignment horizontal="center" vertical="center"/>
    </xf>
    <xf numFmtId="0" fontId="5" fillId="4" borderId="12" xfId="14" applyFill="1" applyBorder="1" applyAlignment="1">
      <alignment horizontal="center" vertical="center"/>
    </xf>
    <xf numFmtId="0" fontId="23" fillId="4" borderId="43" xfId="14" applyFont="1" applyFill="1" applyBorder="1" applyAlignment="1">
      <alignment horizontal="center" vertical="center"/>
    </xf>
    <xf numFmtId="0" fontId="34" fillId="4" borderId="20" xfId="14" applyFont="1" applyFill="1" applyBorder="1" applyAlignment="1">
      <alignment horizontal="center" vertical="center"/>
    </xf>
    <xf numFmtId="0" fontId="23" fillId="0" borderId="44" xfId="14" applyFont="1" applyBorder="1" applyAlignment="1">
      <alignment horizontal="center" vertical="center" wrapText="1"/>
    </xf>
    <xf numFmtId="0" fontId="5" fillId="0" borderId="0" xfId="14" applyBorder="1">
      <alignment vertical="center"/>
    </xf>
    <xf numFmtId="0" fontId="19" fillId="0" borderId="45" xfId="14" applyFont="1" applyBorder="1" applyAlignment="1">
      <alignment horizontal="center" vertical="center" wrapText="1"/>
    </xf>
    <xf numFmtId="49" fontId="5" fillId="0" borderId="46" xfId="14" applyNumberFormat="1" applyBorder="1" applyAlignment="1">
      <alignment horizontal="center" vertical="center"/>
    </xf>
    <xf numFmtId="0" fontId="35" fillId="0" borderId="47" xfId="14" applyFont="1" applyBorder="1" applyAlignment="1">
      <alignment horizontal="center" vertical="center" wrapText="1"/>
    </xf>
    <xf numFmtId="0" fontId="17" fillId="0" borderId="45" xfId="14" applyFont="1" applyBorder="1" applyAlignment="1">
      <alignment horizontal="center" vertical="center" wrapText="1"/>
    </xf>
    <xf numFmtId="49" fontId="5" fillId="0" borderId="48" xfId="14" applyNumberFormat="1" applyBorder="1" applyAlignment="1">
      <alignment horizontal="center" vertical="center"/>
    </xf>
    <xf numFmtId="0" fontId="17" fillId="0" borderId="45" xfId="14" applyFont="1" applyBorder="1" applyAlignment="1">
      <alignment horizontal="center" vertical="center"/>
    </xf>
    <xf numFmtId="0" fontId="17" fillId="0" borderId="49" xfId="14" applyFont="1" applyBorder="1" applyAlignment="1">
      <alignment horizontal="center" vertical="center" wrapText="1"/>
    </xf>
    <xf numFmtId="49" fontId="5" fillId="0" borderId="50" xfId="14" applyNumberFormat="1" applyBorder="1" applyAlignment="1">
      <alignment horizontal="center" vertical="center"/>
    </xf>
    <xf numFmtId="0" fontId="35" fillId="0" borderId="43" xfId="14" applyFont="1" applyBorder="1" applyAlignment="1">
      <alignment horizontal="center" vertical="center" wrapText="1"/>
    </xf>
    <xf numFmtId="0" fontId="36" fillId="0" borderId="0" xfId="14" applyFont="1" applyBorder="1" applyAlignment="1">
      <alignment horizontal="left" vertical="center"/>
    </xf>
    <xf numFmtId="0" fontId="37" fillId="0" borderId="0" xfId="14" applyFont="1" applyBorder="1" applyAlignment="1">
      <alignment horizontal="center" vertical="center"/>
    </xf>
    <xf numFmtId="178" fontId="36" fillId="0" borderId="0" xfId="14" applyNumberFormat="1" applyFont="1" applyBorder="1" applyAlignment="1">
      <alignment horizontal="left" vertical="center"/>
    </xf>
    <xf numFmtId="49" fontId="29" fillId="5" borderId="0" xfId="15" applyNumberFormat="1" applyFont="1" applyFill="1" applyBorder="1" applyAlignment="1" applyProtection="1">
      <alignment horizontal="center" vertical="center" shrinkToFit="1"/>
      <protection locked="0"/>
    </xf>
    <xf numFmtId="177" fontId="11" fillId="2" borderId="5" xfId="0" applyNumberFormat="1" applyFont="1" applyFill="1" applyBorder="1" applyAlignment="1">
      <alignment horizontal="center" vertical="center" shrinkToFit="1"/>
    </xf>
    <xf numFmtId="0" fontId="4" fillId="0" borderId="0" xfId="18">
      <alignment vertical="center"/>
    </xf>
    <xf numFmtId="41" fontId="0" fillId="0" borderId="0" xfId="19" applyFont="1">
      <alignment vertical="center"/>
    </xf>
    <xf numFmtId="179" fontId="4" fillId="0" borderId="0" xfId="18" applyNumberFormat="1">
      <alignment vertical="center"/>
    </xf>
    <xf numFmtId="0" fontId="4" fillId="0" borderId="29" xfId="18" applyBorder="1">
      <alignment vertical="center"/>
    </xf>
    <xf numFmtId="41" fontId="0" fillId="0" borderId="29" xfId="19" applyFont="1" applyBorder="1">
      <alignment vertical="center"/>
    </xf>
    <xf numFmtId="179" fontId="4" fillId="0" borderId="29" xfId="18" applyNumberFormat="1" applyBorder="1">
      <alignment vertical="center"/>
    </xf>
    <xf numFmtId="0" fontId="4" fillId="0" borderId="29" xfId="18" applyBorder="1" applyAlignment="1">
      <alignment horizontal="center" vertical="center"/>
    </xf>
    <xf numFmtId="41" fontId="0" fillId="0" borderId="29" xfId="19" applyFont="1" applyBorder="1" applyAlignment="1">
      <alignment horizontal="center" vertical="center"/>
    </xf>
    <xf numFmtId="179" fontId="4" fillId="0" borderId="29" xfId="18" applyNumberFormat="1" applyBorder="1" applyAlignment="1">
      <alignment horizontal="center" vertical="center"/>
    </xf>
    <xf numFmtId="41" fontId="4" fillId="0" borderId="0" xfId="18" applyNumberFormat="1">
      <alignment vertical="center"/>
    </xf>
    <xf numFmtId="0" fontId="40" fillId="0" borderId="0" xfId="18" applyFont="1" applyBorder="1" applyAlignment="1">
      <alignment horizontal="center" vertical="center"/>
    </xf>
    <xf numFmtId="0" fontId="40" fillId="0" borderId="0" xfId="18" applyFont="1">
      <alignment vertical="center"/>
    </xf>
    <xf numFmtId="41" fontId="40" fillId="7" borderId="55" xfId="19" applyFont="1" applyFill="1" applyBorder="1">
      <alignment vertical="center"/>
    </xf>
    <xf numFmtId="176" fontId="40" fillId="0" borderId="56" xfId="18" applyNumberFormat="1" applyFont="1" applyBorder="1">
      <alignment vertical="center"/>
    </xf>
    <xf numFmtId="0" fontId="40" fillId="0" borderId="56" xfId="18" applyFont="1" applyBorder="1" applyAlignment="1">
      <alignment horizontal="center" vertical="center"/>
    </xf>
    <xf numFmtId="180" fontId="40" fillId="0" borderId="56" xfId="18" applyNumberFormat="1" applyFont="1" applyBorder="1" applyAlignment="1">
      <alignment horizontal="center" vertical="center"/>
    </xf>
    <xf numFmtId="0" fontId="40" fillId="0" borderId="57" xfId="18" applyFont="1" applyBorder="1" applyAlignment="1">
      <alignment horizontal="center" vertical="center"/>
    </xf>
    <xf numFmtId="2" fontId="40" fillId="0" borderId="29" xfId="18" applyNumberFormat="1" applyFont="1" applyBorder="1" applyAlignment="1">
      <alignment horizontal="center" vertical="center"/>
    </xf>
    <xf numFmtId="0" fontId="40" fillId="0" borderId="29" xfId="18" applyFont="1" applyBorder="1" applyAlignment="1">
      <alignment horizontal="center" vertical="center"/>
    </xf>
    <xf numFmtId="41" fontId="40" fillId="7" borderId="12" xfId="19" applyFont="1" applyFill="1" applyBorder="1">
      <alignment vertical="center"/>
    </xf>
    <xf numFmtId="41" fontId="40" fillId="0" borderId="13" xfId="19" applyFont="1" applyBorder="1">
      <alignment vertical="center"/>
    </xf>
    <xf numFmtId="0" fontId="40" fillId="0" borderId="13" xfId="18" applyFont="1" applyBorder="1" applyAlignment="1">
      <alignment horizontal="center" vertical="center"/>
    </xf>
    <xf numFmtId="180" fontId="4" fillId="0" borderId="13" xfId="18" applyNumberFormat="1" applyBorder="1" applyAlignment="1">
      <alignment horizontal="center" vertical="center"/>
    </xf>
    <xf numFmtId="0" fontId="40" fillId="0" borderId="13" xfId="18" applyFont="1" applyBorder="1" applyAlignment="1">
      <alignment vertical="center" shrinkToFit="1"/>
    </xf>
    <xf numFmtId="0" fontId="40" fillId="0" borderId="13" xfId="18" applyFont="1" applyBorder="1">
      <alignment vertical="center"/>
    </xf>
    <xf numFmtId="181" fontId="40" fillId="0" borderId="16" xfId="18" applyNumberFormat="1" applyFont="1" applyBorder="1" applyAlignment="1">
      <alignment horizontal="center" vertical="center"/>
    </xf>
    <xf numFmtId="41" fontId="40" fillId="7" borderId="54" xfId="19" applyFont="1" applyFill="1" applyBorder="1">
      <alignment vertical="center"/>
    </xf>
    <xf numFmtId="41" fontId="40" fillId="0" borderId="40" xfId="19" applyFont="1" applyBorder="1">
      <alignment vertical="center"/>
    </xf>
    <xf numFmtId="0" fontId="40" fillId="0" borderId="40" xfId="18" applyFont="1" applyBorder="1" applyAlignment="1">
      <alignment horizontal="center" vertical="center"/>
    </xf>
    <xf numFmtId="180" fontId="4" fillId="0" borderId="40" xfId="18" applyNumberFormat="1" applyBorder="1" applyAlignment="1">
      <alignment horizontal="center" vertical="center"/>
    </xf>
    <xf numFmtId="0" fontId="40" fillId="0" borderId="40" xfId="18" applyFont="1" applyBorder="1" applyAlignment="1">
      <alignment vertical="center" shrinkToFit="1"/>
    </xf>
    <xf numFmtId="0" fontId="40" fillId="0" borderId="40" xfId="18" applyFont="1" applyBorder="1">
      <alignment vertical="center"/>
    </xf>
    <xf numFmtId="181" fontId="40" fillId="0" borderId="42" xfId="18" applyNumberFormat="1" applyFont="1" applyBorder="1" applyAlignment="1">
      <alignment horizontal="center" vertical="center"/>
    </xf>
    <xf numFmtId="0" fontId="40" fillId="8" borderId="59" xfId="18" applyFont="1" applyFill="1" applyBorder="1" applyAlignment="1">
      <alignment horizontal="center" vertical="center"/>
    </xf>
    <xf numFmtId="0" fontId="40" fillId="8" borderId="60" xfId="18" applyFont="1" applyFill="1" applyBorder="1" applyAlignment="1">
      <alignment horizontal="center" vertical="center"/>
    </xf>
    <xf numFmtId="0" fontId="40" fillId="8" borderId="61" xfId="18" applyFont="1" applyFill="1" applyBorder="1" applyAlignment="1">
      <alignment horizontal="center" vertical="center"/>
    </xf>
    <xf numFmtId="0" fontId="40" fillId="4" borderId="29" xfId="18" applyFont="1" applyFill="1" applyBorder="1" applyAlignment="1">
      <alignment horizontal="center" vertical="center"/>
    </xf>
    <xf numFmtId="0" fontId="40" fillId="0" borderId="0" xfId="18" applyFont="1" applyAlignment="1">
      <alignment horizontal="right" vertical="center"/>
    </xf>
    <xf numFmtId="0" fontId="41" fillId="0" borderId="0" xfId="18" applyFont="1" applyAlignment="1">
      <alignment vertical="center"/>
    </xf>
    <xf numFmtId="0" fontId="41" fillId="0" borderId="0" xfId="18" applyFont="1" applyAlignment="1">
      <alignment horizontal="center" vertical="center"/>
    </xf>
    <xf numFmtId="0" fontId="8" fillId="0" borderId="0" xfId="16" applyAlignment="1"/>
    <xf numFmtId="0" fontId="42" fillId="0" borderId="0" xfId="16" applyFont="1" applyAlignment="1"/>
    <xf numFmtId="0" fontId="8" fillId="0" borderId="0" xfId="16" applyAlignment="1">
      <alignment horizontal="center"/>
    </xf>
    <xf numFmtId="0" fontId="8" fillId="0" borderId="0" xfId="16" applyAlignment="1">
      <alignment vertical="center"/>
    </xf>
    <xf numFmtId="0" fontId="42" fillId="0" borderId="0" xfId="16" applyFont="1" applyAlignment="1">
      <alignment vertical="center"/>
    </xf>
    <xf numFmtId="0" fontId="8" fillId="0" borderId="0" xfId="16" applyAlignment="1">
      <alignment horizontal="center" vertical="center"/>
    </xf>
    <xf numFmtId="0" fontId="8" fillId="0" borderId="62" xfId="16" applyBorder="1" applyAlignment="1">
      <alignment vertical="center"/>
    </xf>
    <xf numFmtId="0" fontId="42" fillId="0" borderId="63" xfId="16" applyFont="1" applyBorder="1" applyAlignment="1">
      <alignment vertical="center"/>
    </xf>
    <xf numFmtId="0" fontId="8" fillId="0" borderId="63" xfId="16" applyBorder="1" applyAlignment="1">
      <alignment vertical="center"/>
    </xf>
    <xf numFmtId="0" fontId="8" fillId="0" borderId="63" xfId="16" applyBorder="1" applyAlignment="1">
      <alignment horizontal="center" vertical="center"/>
    </xf>
    <xf numFmtId="0" fontId="8" fillId="0" borderId="64" xfId="16" applyBorder="1" applyAlignment="1">
      <alignment vertical="center"/>
    </xf>
    <xf numFmtId="0" fontId="8" fillId="0" borderId="65" xfId="16" applyBorder="1" applyAlignment="1">
      <alignment vertical="center"/>
    </xf>
    <xf numFmtId="0" fontId="8" fillId="0" borderId="66" xfId="16" applyBorder="1" applyAlignment="1">
      <alignment vertical="center"/>
    </xf>
    <xf numFmtId="0" fontId="42" fillId="0" borderId="0" xfId="16" applyFont="1" applyBorder="1" applyAlignment="1">
      <alignment vertical="center"/>
    </xf>
    <xf numFmtId="182" fontId="8" fillId="0" borderId="0" xfId="16" applyNumberFormat="1" applyBorder="1" applyAlignment="1">
      <alignment vertical="center"/>
    </xf>
    <xf numFmtId="0" fontId="8" fillId="0" borderId="0" xfId="16" applyBorder="1" applyAlignment="1">
      <alignment horizontal="center" vertical="center"/>
    </xf>
    <xf numFmtId="0" fontId="8" fillId="0" borderId="0" xfId="16" applyBorder="1" applyAlignment="1">
      <alignment vertical="center"/>
    </xf>
    <xf numFmtId="0" fontId="8" fillId="0" borderId="28" xfId="16" applyBorder="1" applyAlignment="1">
      <alignment vertical="center"/>
    </xf>
    <xf numFmtId="0" fontId="8" fillId="0" borderId="67" xfId="16" applyBorder="1" applyAlignment="1">
      <alignment vertical="center"/>
    </xf>
    <xf numFmtId="184" fontId="42" fillId="9" borderId="0" xfId="16" applyNumberFormat="1" applyFont="1" applyFill="1" applyBorder="1" applyAlignment="1">
      <alignment vertical="center"/>
    </xf>
    <xf numFmtId="186" fontId="43" fillId="1" borderId="57" xfId="16" applyNumberFormat="1" applyFont="1" applyFill="1" applyBorder="1" applyAlignment="1">
      <alignment vertical="center"/>
    </xf>
    <xf numFmtId="0" fontId="44" fillId="0" borderId="0" xfId="16" applyFont="1" applyBorder="1" applyAlignment="1">
      <alignment vertical="center"/>
    </xf>
    <xf numFmtId="185" fontId="42" fillId="9" borderId="70" xfId="16" applyNumberFormat="1" applyFont="1" applyFill="1" applyBorder="1" applyAlignment="1">
      <alignment vertical="center"/>
    </xf>
    <xf numFmtId="186" fontId="32" fillId="9" borderId="29" xfId="16" applyNumberFormat="1" applyFont="1" applyFill="1" applyBorder="1" applyAlignment="1">
      <alignment vertical="center"/>
    </xf>
    <xf numFmtId="0" fontId="8" fillId="0" borderId="0" xfId="16" quotePrefix="1" applyBorder="1" applyAlignment="1">
      <alignment horizontal="center" vertical="center"/>
    </xf>
    <xf numFmtId="0" fontId="8" fillId="9" borderId="0" xfId="16" applyFill="1" applyBorder="1" applyAlignment="1">
      <alignment horizontal="right" vertical="center"/>
    </xf>
    <xf numFmtId="0" fontId="8" fillId="0" borderId="0" xfId="16" applyBorder="1" applyAlignment="1">
      <alignment horizontal="left" vertical="center"/>
    </xf>
    <xf numFmtId="187" fontId="8" fillId="9" borderId="0" xfId="16" applyNumberFormat="1" applyFill="1" applyBorder="1" applyAlignment="1">
      <alignment vertical="center"/>
    </xf>
    <xf numFmtId="188" fontId="8" fillId="0" borderId="0" xfId="16" applyNumberFormat="1" applyBorder="1" applyAlignment="1">
      <alignment vertical="center"/>
    </xf>
    <xf numFmtId="0" fontId="45" fillId="0" borderId="0" xfId="16" applyFont="1" applyBorder="1" applyAlignment="1">
      <alignment vertical="center"/>
    </xf>
    <xf numFmtId="0" fontId="43" fillId="0" borderId="0" xfId="16" applyFont="1" applyBorder="1" applyAlignment="1">
      <alignment vertical="center"/>
    </xf>
    <xf numFmtId="183" fontId="43" fillId="0" borderId="0" xfId="16" applyNumberFormat="1" applyFont="1" applyBorder="1" applyAlignment="1">
      <alignment vertical="center"/>
    </xf>
    <xf numFmtId="183" fontId="8" fillId="0" borderId="0" xfId="16" applyNumberFormat="1" applyBorder="1" applyAlignment="1">
      <alignment vertical="center"/>
    </xf>
    <xf numFmtId="0" fontId="8" fillId="9" borderId="0" xfId="16" applyFill="1" applyBorder="1" applyAlignment="1">
      <alignment vertical="center"/>
    </xf>
    <xf numFmtId="186" fontId="8" fillId="9" borderId="0" xfId="16" applyNumberFormat="1" applyFill="1" applyBorder="1" applyAlignment="1">
      <alignment vertical="center"/>
    </xf>
    <xf numFmtId="183" fontId="42" fillId="9" borderId="70" xfId="16" applyNumberFormat="1" applyFont="1" applyFill="1" applyBorder="1" applyAlignment="1">
      <alignment vertical="center"/>
    </xf>
    <xf numFmtId="0" fontId="45" fillId="0" borderId="0" xfId="16" applyFont="1" applyBorder="1" applyAlignment="1">
      <alignment horizontal="center" vertical="center"/>
    </xf>
    <xf numFmtId="10" fontId="8" fillId="0" borderId="0" xfId="16" applyNumberFormat="1" applyAlignment="1">
      <alignment vertical="center"/>
    </xf>
    <xf numFmtId="0" fontId="8" fillId="9" borderId="0" xfId="16" quotePrefix="1" applyFill="1" applyBorder="1" applyAlignment="1">
      <alignment vertical="center"/>
    </xf>
    <xf numFmtId="183" fontId="8" fillId="9" borderId="0" xfId="16" applyNumberFormat="1" applyFill="1" applyBorder="1" applyAlignment="1">
      <alignment vertical="center"/>
    </xf>
    <xf numFmtId="0" fontId="46" fillId="0" borderId="0" xfId="16" applyFont="1">
      <alignment vertical="center"/>
    </xf>
    <xf numFmtId="0" fontId="8" fillId="0" borderId="51" xfId="16" applyBorder="1" applyAlignment="1">
      <alignment vertical="center"/>
    </xf>
    <xf numFmtId="183" fontId="42" fillId="0" borderId="71" xfId="16" applyNumberFormat="1" applyFont="1" applyBorder="1" applyAlignment="1">
      <alignment vertical="center"/>
    </xf>
    <xf numFmtId="185" fontId="8" fillId="9" borderId="29" xfId="16" applyNumberFormat="1" applyFill="1" applyBorder="1" applyAlignment="1">
      <alignment vertical="center"/>
    </xf>
    <xf numFmtId="183" fontId="32" fillId="10" borderId="0" xfId="16" applyNumberFormat="1" applyFont="1" applyFill="1" applyBorder="1" applyAlignment="1">
      <alignment vertical="center" shrinkToFit="1"/>
    </xf>
    <xf numFmtId="189" fontId="43" fillId="10" borderId="72" xfId="16" applyNumberFormat="1" applyFont="1" applyFill="1" applyBorder="1" applyAlignment="1">
      <alignment vertical="center" wrapText="1"/>
    </xf>
    <xf numFmtId="0" fontId="47" fillId="0" borderId="0" xfId="16" applyFont="1" applyBorder="1" applyAlignment="1">
      <alignment vertical="center"/>
    </xf>
    <xf numFmtId="190" fontId="8" fillId="0" borderId="67" xfId="16" applyNumberFormat="1" applyBorder="1" applyAlignment="1">
      <alignment vertical="center"/>
    </xf>
    <xf numFmtId="0" fontId="50" fillId="0" borderId="0" xfId="16" applyFont="1" applyBorder="1" applyAlignment="1">
      <alignment horizontal="left" vertical="center"/>
    </xf>
    <xf numFmtId="0" fontId="6" fillId="0" borderId="0" xfId="16" applyFont="1" applyBorder="1" applyAlignment="1">
      <alignment vertical="center"/>
    </xf>
    <xf numFmtId="0" fontId="8" fillId="0" borderId="74" xfId="16" applyBorder="1" applyAlignment="1">
      <alignment vertical="center"/>
    </xf>
    <xf numFmtId="0" fontId="42" fillId="0" borderId="75" xfId="16" applyFont="1" applyBorder="1" applyAlignment="1">
      <alignment vertical="center"/>
    </xf>
    <xf numFmtId="0" fontId="8" fillId="0" borderId="75" xfId="16" applyBorder="1" applyAlignment="1">
      <alignment vertical="center"/>
    </xf>
    <xf numFmtId="0" fontId="8" fillId="0" borderId="75" xfId="16" applyBorder="1" applyAlignment="1">
      <alignment horizontal="center" vertical="center"/>
    </xf>
    <xf numFmtId="0" fontId="8" fillId="0" borderId="34" xfId="16" applyBorder="1" applyAlignment="1">
      <alignment vertical="center"/>
    </xf>
    <xf numFmtId="0" fontId="8" fillId="0" borderId="76" xfId="16" applyBorder="1" applyAlignment="1">
      <alignment vertical="center"/>
    </xf>
    <xf numFmtId="0" fontId="51" fillId="0" borderId="0" xfId="16" applyFont="1" applyAlignment="1">
      <alignment horizontal="left" vertical="center"/>
    </xf>
    <xf numFmtId="0" fontId="42" fillId="9" borderId="0" xfId="16" applyFont="1" applyFill="1" applyAlignment="1">
      <alignment vertical="center"/>
    </xf>
    <xf numFmtId="0" fontId="51" fillId="0" borderId="0" xfId="16" applyFont="1" applyAlignment="1">
      <alignment vertical="center"/>
    </xf>
    <xf numFmtId="0" fontId="8" fillId="10" borderId="0" xfId="16" applyFill="1" applyAlignment="1">
      <alignment horizontal="center" vertical="center"/>
    </xf>
    <xf numFmtId="0" fontId="8" fillId="10" borderId="0" xfId="16" applyFill="1" applyAlignment="1">
      <alignment vertical="center"/>
    </xf>
    <xf numFmtId="0" fontId="43" fillId="0" borderId="0" xfId="16" applyFont="1" applyAlignment="1">
      <alignment vertical="center"/>
    </xf>
    <xf numFmtId="0" fontId="54" fillId="0" borderId="0" xfId="21" applyFont="1" applyBorder="1" applyAlignment="1">
      <alignment vertical="center"/>
    </xf>
    <xf numFmtId="0" fontId="3" fillId="0" borderId="0" xfId="21">
      <alignment vertical="center"/>
    </xf>
    <xf numFmtId="0" fontId="3" fillId="11" borderId="31" xfId="21" applyFill="1" applyBorder="1" applyAlignment="1">
      <alignment horizontal="center" vertical="center"/>
    </xf>
    <xf numFmtId="0" fontId="55" fillId="0" borderId="29" xfId="21" applyFont="1" applyBorder="1" applyAlignment="1">
      <alignment horizontal="center" vertical="center"/>
    </xf>
    <xf numFmtId="0" fontId="3" fillId="11" borderId="29" xfId="21" applyFill="1" applyBorder="1" applyAlignment="1">
      <alignment horizontal="center" vertical="center"/>
    </xf>
    <xf numFmtId="0" fontId="3" fillId="0" borderId="0" xfId="21" applyBorder="1" applyAlignment="1">
      <alignment vertical="center"/>
    </xf>
    <xf numFmtId="0" fontId="3" fillId="0" borderId="0" xfId="21" applyBorder="1">
      <alignment vertical="center"/>
    </xf>
    <xf numFmtId="0" fontId="3" fillId="0" borderId="29" xfId="21" applyFont="1" applyBorder="1" applyAlignment="1">
      <alignment horizontal="center" vertical="center"/>
    </xf>
    <xf numFmtId="0" fontId="8" fillId="0" borderId="29" xfId="21" applyFont="1" applyBorder="1" applyAlignment="1">
      <alignment horizontal="center" vertical="center"/>
    </xf>
    <xf numFmtId="0" fontId="56" fillId="0" borderId="29" xfId="21" applyFont="1" applyBorder="1" applyAlignment="1">
      <alignment horizontal="center" vertical="center"/>
    </xf>
    <xf numFmtId="0" fontId="8" fillId="0" borderId="29" xfId="21" applyFont="1" applyBorder="1" applyAlignment="1">
      <alignment horizontal="center" vertical="center" wrapText="1"/>
    </xf>
    <xf numFmtId="0" fontId="57" fillId="0" borderId="47" xfId="21" applyFont="1" applyBorder="1" applyAlignment="1">
      <alignment horizontal="center" vertical="center"/>
    </xf>
    <xf numFmtId="41" fontId="56" fillId="0" borderId="29" xfId="22" applyFont="1" applyBorder="1" applyAlignment="1">
      <alignment horizontal="center" vertical="center"/>
    </xf>
    <xf numFmtId="0" fontId="8" fillId="7" borderId="29" xfId="21" applyFont="1" applyFill="1" applyBorder="1" applyAlignment="1">
      <alignment horizontal="center" vertical="center"/>
    </xf>
    <xf numFmtId="0" fontId="8" fillId="7" borderId="29" xfId="21" applyFont="1" applyFill="1" applyBorder="1" applyAlignment="1">
      <alignment horizontal="center" vertical="center" wrapText="1"/>
    </xf>
    <xf numFmtId="0" fontId="8" fillId="7" borderId="47" xfId="21" applyFont="1" applyFill="1" applyBorder="1" applyAlignment="1">
      <alignment horizontal="center" vertical="center"/>
    </xf>
    <xf numFmtId="0" fontId="57" fillId="0" borderId="29" xfId="21" applyFont="1" applyBorder="1" applyAlignment="1">
      <alignment horizontal="center" vertical="center"/>
    </xf>
    <xf numFmtId="0" fontId="56" fillId="0" borderId="47" xfId="21" applyFont="1" applyBorder="1" applyAlignment="1">
      <alignment horizontal="center" vertical="center"/>
    </xf>
    <xf numFmtId="0" fontId="31" fillId="0" borderId="29" xfId="21" applyFont="1" applyBorder="1" applyAlignment="1">
      <alignment horizontal="center" vertical="center"/>
    </xf>
    <xf numFmtId="0" fontId="58" fillId="0" borderId="47" xfId="21" applyFont="1" applyBorder="1" applyAlignment="1">
      <alignment horizontal="center" vertical="center"/>
    </xf>
    <xf numFmtId="0" fontId="32" fillId="0" borderId="47" xfId="21" applyFont="1" applyBorder="1" applyAlignment="1">
      <alignment horizontal="center" vertical="center"/>
    </xf>
    <xf numFmtId="0" fontId="8" fillId="11" borderId="29" xfId="21" applyFont="1" applyFill="1" applyBorder="1">
      <alignment vertical="center"/>
    </xf>
    <xf numFmtId="0" fontId="8" fillId="11" borderId="29" xfId="21" applyFont="1" applyFill="1" applyBorder="1" applyAlignment="1">
      <alignment vertical="center" wrapText="1"/>
    </xf>
    <xf numFmtId="0" fontId="3" fillId="12" borderId="29" xfId="21" applyFill="1" applyBorder="1">
      <alignment vertical="center"/>
    </xf>
    <xf numFmtId="41" fontId="57" fillId="0" borderId="29" xfId="22" applyFont="1" applyBorder="1">
      <alignment vertical="center"/>
    </xf>
    <xf numFmtId="41" fontId="0" fillId="0" borderId="0" xfId="22" applyFont="1" applyBorder="1">
      <alignment vertical="center"/>
    </xf>
    <xf numFmtId="0" fontId="3" fillId="0" borderId="29" xfId="21" applyBorder="1">
      <alignment vertical="center"/>
    </xf>
    <xf numFmtId="0" fontId="57" fillId="0" borderId="13" xfId="21" applyFont="1" applyBorder="1">
      <alignment vertical="center"/>
    </xf>
    <xf numFmtId="41" fontId="57" fillId="0" borderId="13" xfId="22" applyFont="1" applyBorder="1" applyAlignment="1">
      <alignment horizontal="center" vertical="center"/>
    </xf>
    <xf numFmtId="49" fontId="24" fillId="4" borderId="38" xfId="15" applyNumberFormat="1" applyFont="1" applyFill="1" applyBorder="1" applyAlignment="1" applyProtection="1">
      <alignment horizontal="center" vertical="center" wrapText="1" shrinkToFit="1"/>
      <protection locked="0"/>
    </xf>
    <xf numFmtId="49" fontId="24" fillId="4" borderId="35" xfId="15" applyNumberFormat="1" applyFont="1" applyFill="1" applyBorder="1" applyAlignment="1" applyProtection="1">
      <alignment horizontal="center" vertical="center" shrinkToFit="1"/>
      <protection locked="0"/>
    </xf>
    <xf numFmtId="178" fontId="5" fillId="4" borderId="37" xfId="14" applyNumberFormat="1" applyFill="1" applyBorder="1" applyAlignment="1">
      <alignment horizontal="center" vertical="center"/>
    </xf>
    <xf numFmtId="178" fontId="5" fillId="4" borderId="23" xfId="14" applyNumberFormat="1" applyFill="1" applyBorder="1" applyAlignment="1">
      <alignment horizontal="center" vertical="center"/>
    </xf>
    <xf numFmtId="177" fontId="5" fillId="4" borderId="15" xfId="14" applyNumberFormat="1" applyFont="1" applyFill="1" applyBorder="1" applyAlignment="1">
      <alignment horizontal="center" vertical="center"/>
    </xf>
    <xf numFmtId="177" fontId="5" fillId="4" borderId="14" xfId="14" applyNumberFormat="1" applyFont="1" applyFill="1" applyBorder="1" applyAlignment="1">
      <alignment horizontal="center" vertical="center"/>
    </xf>
    <xf numFmtId="49" fontId="24" fillId="5" borderId="34" xfId="15" applyNumberFormat="1" applyFont="1" applyFill="1" applyBorder="1" applyAlignment="1" applyProtection="1">
      <alignment horizontal="center" vertical="center" wrapText="1" shrinkToFit="1"/>
      <protection locked="0"/>
    </xf>
    <xf numFmtId="49" fontId="24" fillId="5" borderId="28" xfId="15" applyNumberFormat="1" applyFont="1" applyFill="1" applyBorder="1" applyAlignment="1" applyProtection="1">
      <alignment horizontal="center" vertical="center" wrapText="1" shrinkToFit="1"/>
      <protection locked="0"/>
    </xf>
    <xf numFmtId="49" fontId="24" fillId="5" borderId="24" xfId="15" applyNumberFormat="1" applyFont="1" applyFill="1" applyBorder="1" applyAlignment="1" applyProtection="1">
      <alignment horizontal="center" vertical="center" wrapText="1" shrinkToFit="1"/>
      <protection locked="0"/>
    </xf>
    <xf numFmtId="49" fontId="24" fillId="4" borderId="38" xfId="15" applyNumberFormat="1" applyFont="1" applyFill="1" applyBorder="1" applyAlignment="1" applyProtection="1">
      <alignment horizontal="center" vertical="center" shrinkToFit="1"/>
      <protection locked="0"/>
    </xf>
    <xf numFmtId="49" fontId="24" fillId="4" borderId="41" xfId="15" applyNumberFormat="1" applyFont="1" applyFill="1" applyBorder="1" applyAlignment="1" applyProtection="1">
      <alignment horizontal="center" vertical="center" shrinkToFit="1"/>
      <protection locked="0"/>
    </xf>
    <xf numFmtId="49" fontId="28" fillId="4" borderId="39" xfId="15" applyNumberFormat="1" applyFont="1" applyFill="1" applyBorder="1" applyAlignment="1" applyProtection="1">
      <alignment horizontal="center" vertical="center" wrapText="1" shrinkToFit="1"/>
      <protection locked="0"/>
    </xf>
    <xf numFmtId="49" fontId="28" fillId="4" borderId="25" xfId="15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0" xfId="14" applyFont="1" applyBorder="1" applyAlignment="1">
      <alignment horizontal="left" vertical="center" wrapText="1"/>
    </xf>
    <xf numFmtId="49" fontId="24" fillId="4" borderId="42" xfId="15" applyNumberFormat="1" applyFont="1" applyFill="1" applyBorder="1" applyAlignment="1" applyProtection="1">
      <alignment horizontal="center" vertical="center" shrinkToFit="1"/>
      <protection locked="0"/>
    </xf>
    <xf numFmtId="49" fontId="24" fillId="4" borderId="36" xfId="15" applyNumberFormat="1" applyFont="1" applyFill="1" applyBorder="1" applyAlignment="1" applyProtection="1">
      <alignment horizontal="center" vertical="center" shrinkToFit="1"/>
      <protection locked="0"/>
    </xf>
    <xf numFmtId="49" fontId="24" fillId="4" borderId="39" xfId="15" applyNumberFormat="1" applyFont="1" applyFill="1" applyBorder="1" applyAlignment="1" applyProtection="1">
      <alignment horizontal="center" vertical="center" shrinkToFit="1"/>
      <protection locked="0"/>
    </xf>
    <xf numFmtId="49" fontId="24" fillId="4" borderId="25" xfId="15" applyNumberFormat="1" applyFont="1" applyFill="1" applyBorder="1" applyAlignment="1" applyProtection="1">
      <alignment horizontal="center" vertical="center" shrinkToFit="1"/>
      <protection locked="0"/>
    </xf>
    <xf numFmtId="49" fontId="24" fillId="4" borderId="40" xfId="15" applyNumberFormat="1" applyFont="1" applyFill="1" applyBorder="1" applyAlignment="1" applyProtection="1">
      <alignment horizontal="center" vertical="center" shrinkToFit="1"/>
      <protection locked="0"/>
    </xf>
    <xf numFmtId="49" fontId="24" fillId="4" borderId="26" xfId="15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Alignment="1">
      <alignment horizontal="center" vertical="center"/>
    </xf>
    <xf numFmtId="49" fontId="24" fillId="4" borderId="54" xfId="15" applyNumberFormat="1" applyFont="1" applyFill="1" applyBorder="1" applyAlignment="1" applyProtection="1">
      <alignment horizontal="center" vertical="center" shrinkToFit="1"/>
      <protection locked="0"/>
    </xf>
    <xf numFmtId="49" fontId="24" fillId="4" borderId="52" xfId="15" applyNumberFormat="1" applyFont="1" applyFill="1" applyBorder="1" applyAlignment="1" applyProtection="1">
      <alignment horizontal="center" vertical="center" shrinkToFit="1"/>
      <protection locked="0"/>
    </xf>
    <xf numFmtId="178" fontId="5" fillId="4" borderId="53" xfId="14" applyNumberFormat="1" applyFill="1" applyBorder="1" applyAlignment="1">
      <alignment horizontal="center" vertical="center"/>
    </xf>
    <xf numFmtId="178" fontId="5" fillId="4" borderId="51" xfId="14" applyNumberFormat="1" applyFill="1" applyBorder="1" applyAlignment="1">
      <alignment horizontal="center" vertical="center"/>
    </xf>
    <xf numFmtId="0" fontId="38" fillId="0" borderId="0" xfId="18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2" borderId="3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177" fontId="11" fillId="2" borderId="2" xfId="0" applyNumberFormat="1" applyFont="1" applyFill="1" applyBorder="1" applyAlignment="1">
      <alignment horizontal="center" vertical="center" shrinkToFit="1"/>
    </xf>
    <xf numFmtId="177" fontId="11" fillId="2" borderId="5" xfId="0" applyNumberFormat="1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wrapText="1" shrinkToFit="1"/>
    </xf>
    <xf numFmtId="0" fontId="11" fillId="2" borderId="1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39" fillId="0" borderId="0" xfId="20" applyAlignment="1">
      <alignment horizontal="left" vertical="center"/>
    </xf>
    <xf numFmtId="0" fontId="8" fillId="0" borderId="0" xfId="18" quotePrefix="1" applyFont="1" applyAlignment="1">
      <alignment horizontal="right" vertical="center"/>
    </xf>
    <xf numFmtId="0" fontId="8" fillId="0" borderId="0" xfId="18" applyFont="1" applyAlignment="1">
      <alignment horizontal="right" vertical="center"/>
    </xf>
    <xf numFmtId="0" fontId="41" fillId="0" borderId="0" xfId="18" applyFont="1" applyAlignment="1">
      <alignment horizontal="center" vertical="center"/>
    </xf>
    <xf numFmtId="0" fontId="40" fillId="0" borderId="58" xfId="18" applyFont="1" applyBorder="1" applyAlignment="1">
      <alignment horizontal="center" vertical="center"/>
    </xf>
    <xf numFmtId="14" fontId="4" fillId="0" borderId="0" xfId="18" applyNumberFormat="1" applyAlignment="1">
      <alignment horizontal="right" vertical="center"/>
    </xf>
    <xf numFmtId="183" fontId="8" fillId="0" borderId="0" xfId="16" applyNumberFormat="1" applyBorder="1" applyAlignment="1">
      <alignment vertical="center"/>
    </xf>
    <xf numFmtId="0" fontId="52" fillId="0" borderId="0" xfId="16" applyFont="1" applyAlignment="1">
      <alignment horizontal="center"/>
    </xf>
    <xf numFmtId="0" fontId="43" fillId="0" borderId="0" xfId="16" applyFont="1" applyAlignment="1">
      <alignment horizontal="center"/>
    </xf>
    <xf numFmtId="0" fontId="43" fillId="0" borderId="81" xfId="16" applyFont="1" applyBorder="1" applyAlignment="1">
      <alignment horizontal="center" vertical="center"/>
    </xf>
    <xf numFmtId="0" fontId="43" fillId="0" borderId="80" xfId="16" applyFont="1" applyBorder="1" applyAlignment="1">
      <alignment horizontal="center" vertical="center"/>
    </xf>
    <xf numFmtId="0" fontId="43" fillId="0" borderId="83" xfId="16" applyFont="1" applyBorder="1" applyAlignment="1">
      <alignment horizontal="center" vertical="center"/>
    </xf>
    <xf numFmtId="0" fontId="43" fillId="0" borderId="82" xfId="16" applyFont="1" applyBorder="1" applyAlignment="1">
      <alignment horizontal="center" vertical="center"/>
    </xf>
    <xf numFmtId="0" fontId="43" fillId="0" borderId="53" xfId="16" applyFont="1" applyBorder="1" applyAlignment="1">
      <alignment horizontal="center" vertical="center"/>
    </xf>
    <xf numFmtId="0" fontId="43" fillId="0" borderId="79" xfId="16" applyFont="1" applyBorder="1" applyAlignment="1">
      <alignment horizontal="center" vertical="center"/>
    </xf>
    <xf numFmtId="0" fontId="43" fillId="0" borderId="72" xfId="16" applyFont="1" applyBorder="1" applyAlignment="1">
      <alignment horizontal="center" vertical="center"/>
    </xf>
    <xf numFmtId="0" fontId="43" fillId="0" borderId="78" xfId="16" applyFont="1" applyBorder="1" applyAlignment="1">
      <alignment horizontal="center" vertical="center"/>
    </xf>
    <xf numFmtId="0" fontId="43" fillId="0" borderId="77" xfId="16" applyFont="1" applyBorder="1" applyAlignment="1">
      <alignment horizontal="center" vertical="center"/>
    </xf>
    <xf numFmtId="185" fontId="49" fillId="9" borderId="73" xfId="16" applyNumberFormat="1" applyFont="1" applyFill="1" applyBorder="1" applyAlignment="1">
      <alignment horizontal="center" vertical="center" shrinkToFit="1"/>
    </xf>
    <xf numFmtId="0" fontId="48" fillId="0" borderId="0" xfId="16" applyFont="1" applyBorder="1" applyAlignment="1">
      <alignment horizontal="center" vertical="center" wrapText="1"/>
    </xf>
    <xf numFmtId="185" fontId="8" fillId="9" borderId="70" xfId="16" applyNumberFormat="1" applyFill="1" applyBorder="1" applyAlignment="1">
      <alignment horizontal="right" vertical="center"/>
    </xf>
    <xf numFmtId="185" fontId="8" fillId="9" borderId="69" xfId="16" applyNumberFormat="1" applyFill="1" applyBorder="1" applyAlignment="1">
      <alignment horizontal="right" vertical="center"/>
    </xf>
    <xf numFmtId="185" fontId="8" fillId="9" borderId="68" xfId="16" applyNumberFormat="1" applyFill="1" applyBorder="1" applyAlignment="1">
      <alignment horizontal="right" vertical="center"/>
    </xf>
    <xf numFmtId="0" fontId="38" fillId="0" borderId="42" xfId="21" applyFont="1" applyBorder="1" applyAlignment="1">
      <alignment horizontal="center" vertical="center"/>
    </xf>
    <xf numFmtId="0" fontId="38" fillId="0" borderId="40" xfId="21" applyFont="1" applyBorder="1" applyAlignment="1">
      <alignment horizontal="center" vertical="center"/>
    </xf>
    <xf numFmtId="0" fontId="38" fillId="0" borderId="54" xfId="21" applyFont="1" applyBorder="1" applyAlignment="1">
      <alignment horizontal="center" vertical="center"/>
    </xf>
    <xf numFmtId="0" fontId="55" fillId="0" borderId="29" xfId="21" applyFont="1" applyBorder="1" applyAlignment="1">
      <alignment horizontal="center" vertical="center"/>
    </xf>
    <xf numFmtId="0" fontId="55" fillId="0" borderId="47" xfId="21" applyFont="1" applyBorder="1" applyAlignment="1">
      <alignment horizontal="center" vertical="center"/>
    </xf>
    <xf numFmtId="0" fontId="3" fillId="11" borderId="31" xfId="21" applyFill="1" applyBorder="1" applyAlignment="1">
      <alignment horizontal="center" vertical="center"/>
    </xf>
    <xf numFmtId="0" fontId="55" fillId="0" borderId="70" xfId="21" applyFont="1" applyBorder="1" applyAlignment="1">
      <alignment horizontal="center" vertical="center"/>
    </xf>
    <xf numFmtId="0" fontId="55" fillId="0" borderId="69" xfId="21" applyFont="1" applyBorder="1" applyAlignment="1">
      <alignment horizontal="center" vertical="center"/>
    </xf>
    <xf numFmtId="0" fontId="55" fillId="0" borderId="48" xfId="21" applyFont="1" applyBorder="1" applyAlignment="1">
      <alignment horizontal="center" vertical="center"/>
    </xf>
    <xf numFmtId="41" fontId="56" fillId="0" borderId="70" xfId="22" applyFont="1" applyBorder="1" applyAlignment="1">
      <alignment horizontal="center" vertical="center"/>
    </xf>
    <xf numFmtId="41" fontId="56" fillId="0" borderId="69" xfId="22" applyFont="1" applyBorder="1" applyAlignment="1">
      <alignment horizontal="center" vertical="center"/>
    </xf>
    <xf numFmtId="41" fontId="56" fillId="0" borderId="48" xfId="22" applyFont="1" applyBorder="1" applyAlignment="1">
      <alignment horizontal="center" vertical="center"/>
    </xf>
    <xf numFmtId="0" fontId="8" fillId="7" borderId="31" xfId="21" applyFont="1" applyFill="1" applyBorder="1" applyAlignment="1">
      <alignment horizontal="center" vertical="center" wrapText="1"/>
    </xf>
    <xf numFmtId="0" fontId="8" fillId="7" borderId="70" xfId="21" applyFont="1" applyFill="1" applyBorder="1" applyAlignment="1">
      <alignment horizontal="right" vertical="center"/>
    </xf>
    <xf numFmtId="0" fontId="8" fillId="7" borderId="69" xfId="21" applyFont="1" applyFill="1" applyBorder="1" applyAlignment="1">
      <alignment horizontal="right" vertical="center"/>
    </xf>
    <xf numFmtId="0" fontId="8" fillId="7" borderId="68" xfId="21" applyFont="1" applyFill="1" applyBorder="1" applyAlignment="1">
      <alignment horizontal="right" vertical="center"/>
    </xf>
    <xf numFmtId="0" fontId="8" fillId="11" borderId="84" xfId="21" applyFont="1" applyFill="1" applyBorder="1" applyAlignment="1">
      <alignment horizontal="center" vertical="center" wrapText="1"/>
    </xf>
    <xf numFmtId="0" fontId="8" fillId="11" borderId="73" xfId="21" applyFont="1" applyFill="1" applyBorder="1" applyAlignment="1">
      <alignment horizontal="center" vertical="center" wrapText="1"/>
    </xf>
    <xf numFmtId="0" fontId="8" fillId="11" borderId="87" xfId="21" applyFont="1" applyFill="1" applyBorder="1" applyAlignment="1">
      <alignment horizontal="center" vertical="center" wrapText="1"/>
    </xf>
    <xf numFmtId="0" fontId="8" fillId="11" borderId="70" xfId="21" applyFont="1" applyFill="1" applyBorder="1" applyAlignment="1">
      <alignment horizontal="center" vertical="center"/>
    </xf>
    <xf numFmtId="0" fontId="8" fillId="11" borderId="48" xfId="21" applyFont="1" applyFill="1" applyBorder="1" applyAlignment="1">
      <alignment horizontal="center" vertical="center"/>
    </xf>
    <xf numFmtId="0" fontId="55" fillId="0" borderId="85" xfId="21" applyFont="1" applyBorder="1" applyAlignment="1">
      <alignment horizontal="center" vertical="center"/>
    </xf>
    <xf numFmtId="0" fontId="55" fillId="0" borderId="86" xfId="21" applyFont="1" applyBorder="1" applyAlignment="1">
      <alignment horizontal="center" vertical="center"/>
    </xf>
    <xf numFmtId="0" fontId="55" fillId="0" borderId="88" xfId="21" applyFont="1" applyBorder="1" applyAlignment="1">
      <alignment horizontal="center" vertical="center"/>
    </xf>
    <xf numFmtId="41" fontId="57" fillId="0" borderId="70" xfId="22" applyFont="1" applyBorder="1" applyAlignment="1">
      <alignment horizontal="center" vertical="center"/>
    </xf>
    <xf numFmtId="41" fontId="57" fillId="0" borderId="48" xfId="22" applyFont="1" applyBorder="1" applyAlignment="1">
      <alignment horizontal="center" vertical="center"/>
    </xf>
    <xf numFmtId="0" fontId="8" fillId="11" borderId="69" xfId="21" applyFont="1" applyFill="1" applyBorder="1" applyAlignment="1">
      <alignment horizontal="center" vertical="center"/>
    </xf>
    <xf numFmtId="41" fontId="32" fillId="0" borderId="15" xfId="22" applyFont="1" applyBorder="1" applyAlignment="1">
      <alignment horizontal="center" vertical="center"/>
    </xf>
    <xf numFmtId="41" fontId="32" fillId="0" borderId="89" xfId="22" applyFont="1" applyBorder="1" applyAlignment="1">
      <alignment horizontal="center" vertical="center"/>
    </xf>
    <xf numFmtId="41" fontId="32" fillId="0" borderId="46" xfId="22" applyFont="1" applyBorder="1" applyAlignment="1">
      <alignment horizontal="center" vertical="center"/>
    </xf>
    <xf numFmtId="0" fontId="2" fillId="0" borderId="65" xfId="21" applyFont="1" applyBorder="1" applyAlignment="1">
      <alignment horizontal="center" vertical="center" wrapText="1"/>
    </xf>
    <xf numFmtId="0" fontId="3" fillId="0" borderId="63" xfId="21" applyBorder="1" applyAlignment="1">
      <alignment horizontal="center" vertical="center"/>
    </xf>
    <xf numFmtId="0" fontId="3" fillId="0" borderId="91" xfId="21" applyBorder="1" applyAlignment="1">
      <alignment horizontal="center" vertical="center"/>
    </xf>
    <xf numFmtId="0" fontId="8" fillId="11" borderId="57" xfId="21" applyFont="1" applyFill="1" applyBorder="1" applyAlignment="1">
      <alignment horizontal="center" vertical="center" wrapText="1"/>
    </xf>
    <xf numFmtId="0" fontId="8" fillId="11" borderId="90" xfId="21" applyFont="1" applyFill="1" applyBorder="1" applyAlignment="1">
      <alignment horizontal="center" vertical="center" wrapText="1"/>
    </xf>
    <xf numFmtId="0" fontId="57" fillId="0" borderId="56" xfId="21" applyFont="1" applyBorder="1" applyAlignment="1">
      <alignment horizontal="center" vertical="center"/>
    </xf>
    <xf numFmtId="0" fontId="57" fillId="0" borderId="55" xfId="21" applyFont="1" applyBorder="1" applyAlignment="1">
      <alignment horizontal="center" vertical="center"/>
    </xf>
    <xf numFmtId="0" fontId="59" fillId="13" borderId="57" xfId="21" applyFont="1" applyFill="1" applyBorder="1" applyAlignment="1">
      <alignment horizontal="right" vertical="center"/>
    </xf>
    <xf numFmtId="0" fontId="59" fillId="13" borderId="56" xfId="21" applyFont="1" applyFill="1" applyBorder="1" applyAlignment="1">
      <alignment horizontal="right" vertical="center"/>
    </xf>
    <xf numFmtId="0" fontId="59" fillId="13" borderId="55" xfId="21" applyFont="1" applyFill="1" applyBorder="1" applyAlignment="1">
      <alignment horizontal="right" vertical="center"/>
    </xf>
    <xf numFmtId="41" fontId="32" fillId="0" borderId="57" xfId="22" applyFont="1" applyBorder="1" applyAlignment="1">
      <alignment horizontal="center" vertical="center"/>
    </xf>
    <xf numFmtId="41" fontId="32" fillId="0" borderId="55" xfId="22" applyFont="1" applyBorder="1" applyAlignment="1">
      <alignment horizontal="center" vertical="center"/>
    </xf>
    <xf numFmtId="0" fontId="3" fillId="0" borderId="67" xfId="21" applyBorder="1" applyAlignment="1">
      <alignment horizontal="center" vertical="center" wrapText="1"/>
    </xf>
    <xf numFmtId="0" fontId="3" fillId="0" borderId="0" xfId="21" applyBorder="1" applyAlignment="1">
      <alignment horizontal="center" vertical="center"/>
    </xf>
    <xf numFmtId="0" fontId="3" fillId="0" borderId="51" xfId="21" applyBorder="1" applyAlignment="1">
      <alignment horizontal="center" vertical="center"/>
    </xf>
    <xf numFmtId="0" fontId="42" fillId="0" borderId="67" xfId="21" applyFont="1" applyBorder="1" applyAlignment="1">
      <alignment horizontal="left" vertical="center" wrapText="1"/>
    </xf>
    <xf numFmtId="0" fontId="3" fillId="0" borderId="0" xfId="21" applyBorder="1" applyAlignment="1">
      <alignment horizontal="left" vertical="center"/>
    </xf>
    <xf numFmtId="0" fontId="3" fillId="0" borderId="51" xfId="21" applyBorder="1" applyAlignment="1">
      <alignment horizontal="left" vertical="center"/>
    </xf>
  </cellXfs>
  <cellStyles count="23">
    <cellStyle name="쉼표 [0] 2" xfId="1"/>
    <cellStyle name="쉼표 [0] 3" xfId="2"/>
    <cellStyle name="쉼표 [0] 4" xfId="3"/>
    <cellStyle name="쉼표 [0] 5" xfId="4"/>
    <cellStyle name="쉼표 [0] 6" xfId="17"/>
    <cellStyle name="쉼표 [0] 7" xfId="19"/>
    <cellStyle name="쉼표 [0] 8" xfId="22"/>
    <cellStyle name="통화 [0] 2" xfId="5"/>
    <cellStyle name="통화 [0] 3" xfId="6"/>
    <cellStyle name="통화 [0] 4" xfId="7"/>
    <cellStyle name="표준" xfId="0" builtinId="0"/>
    <cellStyle name="표준 10 2 2 2 2" xfId="16"/>
    <cellStyle name="표준 2" xfId="14"/>
    <cellStyle name="표준 2 2" xfId="8"/>
    <cellStyle name="표준 3" xfId="9"/>
    <cellStyle name="표준 4" xfId="10"/>
    <cellStyle name="표준 5" xfId="11"/>
    <cellStyle name="표준 6" xfId="12"/>
    <cellStyle name="표준 7" xfId="13"/>
    <cellStyle name="표준 8" xfId="18"/>
    <cellStyle name="표준 9" xfId="21"/>
    <cellStyle name="표준_1분기" xfId="15"/>
    <cellStyle name="하이퍼링크" xfId="20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33</xdr:row>
      <xdr:rowOff>95249</xdr:rowOff>
    </xdr:from>
    <xdr:ext cx="8529204" cy="1818410"/>
    <xdr:pic>
      <xdr:nvPicPr>
        <xdr:cNvPr id="2" name="그림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10399"/>
          <a:ext cx="8529204" cy="1818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60614</xdr:colOff>
      <xdr:row>13</xdr:row>
      <xdr:rowOff>25976</xdr:rowOff>
    </xdr:from>
    <xdr:ext cx="8485909" cy="3553691"/>
    <xdr:pic>
      <xdr:nvPicPr>
        <xdr:cNvPr id="3" name="그림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4" y="2750126"/>
          <a:ext cx="8485909" cy="3553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26"/>
  <sheetViews>
    <sheetView tabSelected="1" zoomScaleNormal="100" workbookViewId="0">
      <selection activeCell="L5" sqref="L5"/>
    </sheetView>
  </sheetViews>
  <sheetFormatPr defaultRowHeight="16.5"/>
  <cols>
    <col min="1" max="1" width="1.109375" style="22" customWidth="1"/>
    <col min="2" max="3" width="7.6640625" style="25" customWidth="1"/>
    <col min="4" max="4" width="10.109375" style="22" customWidth="1"/>
    <col min="5" max="5" width="10.5546875" style="22" customWidth="1"/>
    <col min="6" max="6" width="11.21875" style="22" bestFit="1" customWidth="1"/>
    <col min="7" max="7" width="13.5546875" style="22" customWidth="1"/>
    <col min="8" max="9" width="11.21875" style="22" customWidth="1"/>
    <col min="10" max="10" width="15.5546875" style="22" customWidth="1"/>
    <col min="11" max="11" width="15.88671875" style="22" customWidth="1"/>
    <col min="12" max="12" width="20.109375" style="22" customWidth="1"/>
    <col min="13" max="13" width="16.5546875" style="22" customWidth="1"/>
    <col min="14" max="14" width="14.109375" style="25" bestFit="1" customWidth="1"/>
    <col min="15" max="15" width="12.33203125" style="24" customWidth="1"/>
    <col min="16" max="16" width="9.21875" style="23" bestFit="1" customWidth="1"/>
    <col min="17" max="16384" width="8.88671875" style="22"/>
  </cols>
  <sheetData>
    <row r="1" spans="2:16" ht="25.5">
      <c r="B1" s="245" t="s">
        <v>198</v>
      </c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</row>
    <row r="2" spans="2:16" s="89" customFormat="1" ht="38.25" customHeight="1" thickBot="1">
      <c r="B2" s="69" t="s">
        <v>72</v>
      </c>
      <c r="C2" s="69"/>
      <c r="D2" s="68"/>
      <c r="E2" s="68"/>
      <c r="F2" s="68"/>
      <c r="G2" s="68"/>
      <c r="H2" s="68"/>
      <c r="I2" s="68"/>
      <c r="J2" s="68"/>
      <c r="K2" s="68"/>
      <c r="L2" s="68"/>
      <c r="M2" s="68"/>
      <c r="N2" s="92"/>
      <c r="O2" s="91"/>
      <c r="P2" s="90"/>
    </row>
    <row r="3" spans="2:16" ht="16.5" customHeight="1">
      <c r="B3" s="239" t="s">
        <v>52</v>
      </c>
      <c r="C3" s="241" t="s">
        <v>71</v>
      </c>
      <c r="D3" s="243" t="s">
        <v>70</v>
      </c>
      <c r="E3" s="243" t="s">
        <v>69</v>
      </c>
      <c r="F3" s="243" t="s">
        <v>48</v>
      </c>
      <c r="G3" s="66" t="s">
        <v>68</v>
      </c>
      <c r="H3" s="234" t="s">
        <v>46</v>
      </c>
      <c r="I3" s="235"/>
      <c r="J3" s="66" t="s">
        <v>45</v>
      </c>
      <c r="K3" s="236" t="s">
        <v>67</v>
      </c>
      <c r="L3" s="246" t="s">
        <v>66</v>
      </c>
      <c r="M3" s="248" t="s">
        <v>41</v>
      </c>
      <c r="N3" s="23"/>
      <c r="O3" s="22"/>
      <c r="P3" s="22"/>
    </row>
    <row r="4" spans="2:16" ht="33" customHeight="1" thickBot="1">
      <c r="B4" s="240"/>
      <c r="C4" s="242"/>
      <c r="D4" s="244"/>
      <c r="E4" s="244"/>
      <c r="F4" s="244"/>
      <c r="G4" s="65" t="s">
        <v>65</v>
      </c>
      <c r="H4" s="65" t="s">
        <v>39</v>
      </c>
      <c r="I4" s="65" t="s">
        <v>38</v>
      </c>
      <c r="J4" s="64" t="s">
        <v>64</v>
      </c>
      <c r="K4" s="237"/>
      <c r="L4" s="247"/>
      <c r="M4" s="249"/>
      <c r="N4" s="23"/>
      <c r="O4" s="22"/>
      <c r="P4" s="22"/>
    </row>
    <row r="5" spans="2:16" ht="30" customHeight="1" thickTop="1">
      <c r="B5" s="57" t="s">
        <v>35</v>
      </c>
      <c r="C5" s="63"/>
      <c r="D5" s="62"/>
      <c r="E5" s="54">
        <v>2500000</v>
      </c>
      <c r="F5" s="53">
        <f>E5-K5</f>
        <v>2275590</v>
      </c>
      <c r="G5" s="52">
        <f>ROUNDDOWN(E5*$M$5,-1)</f>
        <v>112500</v>
      </c>
      <c r="H5" s="52">
        <f>ROUNDDOWN(E5*$M$6,-1)</f>
        <v>83370</v>
      </c>
      <c r="I5" s="52">
        <f>ROUNDDOWN(H5*$M$7,-1)</f>
        <v>8540</v>
      </c>
      <c r="J5" s="51">
        <f>ROUNDDOWN(E5*$M$8,-1)</f>
        <v>20000</v>
      </c>
      <c r="K5" s="52">
        <f>SUM(G5:J5)</f>
        <v>224410</v>
      </c>
      <c r="L5" s="88"/>
      <c r="M5" s="87" t="s">
        <v>33</v>
      </c>
      <c r="N5" s="86" t="s">
        <v>63</v>
      </c>
      <c r="O5" s="39"/>
      <c r="P5" s="22"/>
    </row>
    <row r="6" spans="2:16" ht="30" customHeight="1">
      <c r="B6" s="59" t="s">
        <v>31</v>
      </c>
      <c r="C6" s="56"/>
      <c r="D6" s="55"/>
      <c r="E6" s="54"/>
      <c r="F6" s="53">
        <f>E6-K6</f>
        <v>0</v>
      </c>
      <c r="G6" s="52">
        <f>ROUNDDOWN(E6*$M$5,-1)</f>
        <v>0</v>
      </c>
      <c r="H6" s="52">
        <f>ROUNDDOWN(E6*$M$6,-1)</f>
        <v>0</v>
      </c>
      <c r="I6" s="52">
        <f>ROUNDDOWN(H6*$M$7,-1)</f>
        <v>0</v>
      </c>
      <c r="J6" s="51">
        <f>ROUNDDOWN(E6*$M$8,-1)</f>
        <v>0</v>
      </c>
      <c r="K6" s="52">
        <f>SUM(G6:J6)</f>
        <v>0</v>
      </c>
      <c r="L6" s="82"/>
      <c r="M6" s="84" t="s">
        <v>62</v>
      </c>
      <c r="N6" s="85" t="s">
        <v>61</v>
      </c>
      <c r="O6" s="22"/>
      <c r="P6" s="22"/>
    </row>
    <row r="7" spans="2:16" ht="30" customHeight="1">
      <c r="B7" s="59" t="s">
        <v>28</v>
      </c>
      <c r="C7" s="56"/>
      <c r="D7" s="55"/>
      <c r="E7" s="54"/>
      <c r="F7" s="53">
        <f>E7-K7</f>
        <v>0</v>
      </c>
      <c r="G7" s="52">
        <f>ROUNDDOWN(E7*$M$5,-1)</f>
        <v>0</v>
      </c>
      <c r="H7" s="52">
        <f>ROUNDDOWN(E7*$M$6,-1)</f>
        <v>0</v>
      </c>
      <c r="I7" s="52">
        <f>ROUNDDOWN(H7*$M$7,-1)</f>
        <v>0</v>
      </c>
      <c r="J7" s="51">
        <f>ROUNDDOWN(E7*$M$8,-1)</f>
        <v>0</v>
      </c>
      <c r="K7" s="52">
        <f>SUM(G7:J7)</f>
        <v>0</v>
      </c>
      <c r="L7" s="82"/>
      <c r="M7" s="84" t="s">
        <v>60</v>
      </c>
      <c r="N7" s="83" t="s">
        <v>59</v>
      </c>
      <c r="O7" s="22"/>
      <c r="P7" s="22"/>
    </row>
    <row r="8" spans="2:16" ht="30" customHeight="1">
      <c r="B8" s="57" t="s">
        <v>58</v>
      </c>
      <c r="C8" s="56"/>
      <c r="D8" s="55"/>
      <c r="E8" s="54"/>
      <c r="F8" s="53">
        <f>E8-K8</f>
        <v>0</v>
      </c>
      <c r="G8" s="52">
        <f>ROUNDDOWN(E8*$M$5,-1)</f>
        <v>0</v>
      </c>
      <c r="H8" s="52">
        <f>ROUNDDOWN(E8*$M$6,-1)</f>
        <v>0</v>
      </c>
      <c r="I8" s="52">
        <f>ROUNDDOWN(H8*$M$7,-1)</f>
        <v>0</v>
      </c>
      <c r="J8" s="51">
        <f>ROUNDDOWN(E8*$M$8,-1)</f>
        <v>0</v>
      </c>
      <c r="K8" s="52">
        <f>SUM(G8:J8)</f>
        <v>0</v>
      </c>
      <c r="L8" s="82"/>
      <c r="M8" s="84" t="s">
        <v>57</v>
      </c>
      <c r="N8" s="83" t="s">
        <v>56</v>
      </c>
      <c r="O8" s="22"/>
      <c r="P8" s="22"/>
    </row>
    <row r="9" spans="2:16" ht="30" customHeight="1" thickBot="1">
      <c r="B9" s="57" t="s">
        <v>22</v>
      </c>
      <c r="C9" s="56"/>
      <c r="D9" s="55"/>
      <c r="E9" s="54"/>
      <c r="F9" s="53">
        <f>E9-K9</f>
        <v>0</v>
      </c>
      <c r="G9" s="52">
        <f>ROUNDDOWN(E9*$M$5,-1)</f>
        <v>0</v>
      </c>
      <c r="H9" s="52">
        <f>ROUNDDOWN(E9*$M$6,-1)</f>
        <v>0</v>
      </c>
      <c r="I9" s="52">
        <f>ROUNDDOWN(H9*$M$7,-1)</f>
        <v>0</v>
      </c>
      <c r="J9" s="51">
        <f>ROUNDDOWN(E9*$M$8,-1)</f>
        <v>0</v>
      </c>
      <c r="K9" s="52">
        <f>SUM(G9:J9)</f>
        <v>0</v>
      </c>
      <c r="L9" s="82"/>
      <c r="M9" s="81" t="s">
        <v>16</v>
      </c>
      <c r="N9" s="80" t="s">
        <v>55</v>
      </c>
      <c r="O9" s="79"/>
      <c r="P9" s="22"/>
    </row>
    <row r="10" spans="2:16" ht="30" customHeight="1" thickBot="1">
      <c r="B10" s="47"/>
      <c r="C10" s="46"/>
      <c r="D10" s="45"/>
      <c r="E10" s="43"/>
      <c r="F10" s="42"/>
      <c r="G10" s="42"/>
      <c r="H10" s="42"/>
      <c r="I10" s="42"/>
      <c r="J10" s="44"/>
      <c r="K10" s="43"/>
      <c r="L10" s="78"/>
      <c r="M10" s="26"/>
      <c r="N10" s="74"/>
      <c r="O10" s="22"/>
      <c r="P10" s="22"/>
    </row>
    <row r="11" spans="2:16" ht="30" customHeight="1" thickTop="1">
      <c r="B11" s="38" t="s">
        <v>17</v>
      </c>
      <c r="C11" s="37"/>
      <c r="D11" s="77"/>
      <c r="E11" s="35"/>
      <c r="F11" s="35"/>
      <c r="G11" s="35"/>
      <c r="H11" s="35">
        <f>SUM(H5:H10)</f>
        <v>83370</v>
      </c>
      <c r="I11" s="35">
        <f>SUM(I5:I10)</f>
        <v>8540</v>
      </c>
      <c r="J11" s="35"/>
      <c r="K11" s="35"/>
      <c r="L11" s="76"/>
      <c r="M11" s="26"/>
      <c r="N11" s="74"/>
      <c r="O11" s="22"/>
      <c r="P11" s="22"/>
    </row>
    <row r="12" spans="2:16" ht="30" customHeight="1" thickBot="1">
      <c r="B12" s="30" t="s">
        <v>14</v>
      </c>
      <c r="C12" s="29"/>
      <c r="D12" s="29"/>
      <c r="E12" s="28">
        <f>SUM(E5:E11)</f>
        <v>2500000</v>
      </c>
      <c r="F12" s="28">
        <f>SUM(F5:F11)</f>
        <v>2275590</v>
      </c>
      <c r="G12" s="28">
        <f>SUM(G5:G11)</f>
        <v>112500</v>
      </c>
      <c r="H12" s="229">
        <f>SUM(H11:I11)</f>
        <v>91910</v>
      </c>
      <c r="I12" s="230"/>
      <c r="J12" s="28">
        <f>SUM(J5:J11)</f>
        <v>20000</v>
      </c>
      <c r="K12" s="28">
        <f>SUM(K5:K11)</f>
        <v>224410</v>
      </c>
      <c r="L12" s="75"/>
      <c r="M12" s="26"/>
      <c r="N12" s="74"/>
      <c r="O12" s="73"/>
      <c r="P12" s="22"/>
    </row>
    <row r="13" spans="2:16" ht="53.25" customHeight="1">
      <c r="B13" s="238" t="s">
        <v>54</v>
      </c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72"/>
    </row>
    <row r="14" spans="2:16" ht="12" customHeight="1">
      <c r="B14" s="71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</row>
    <row r="15" spans="2:16" ht="30" customHeight="1" thickBot="1">
      <c r="B15" s="69" t="s">
        <v>53</v>
      </c>
      <c r="C15" s="69"/>
      <c r="D15" s="68"/>
      <c r="E15" s="68"/>
      <c r="F15" s="67"/>
      <c r="G15" s="67"/>
      <c r="H15" s="67"/>
      <c r="I15" s="67"/>
      <c r="J15" s="67"/>
    </row>
    <row r="16" spans="2:16" ht="30" customHeight="1">
      <c r="B16" s="239" t="s">
        <v>52</v>
      </c>
      <c r="C16" s="241" t="s">
        <v>51</v>
      </c>
      <c r="D16" s="243" t="s">
        <v>50</v>
      </c>
      <c r="E16" s="243" t="s">
        <v>49</v>
      </c>
      <c r="F16" s="243" t="s">
        <v>48</v>
      </c>
      <c r="G16" s="66" t="s">
        <v>47</v>
      </c>
      <c r="H16" s="234" t="s">
        <v>46</v>
      </c>
      <c r="I16" s="235"/>
      <c r="J16" s="66" t="s">
        <v>45</v>
      </c>
      <c r="K16" s="66" t="s">
        <v>44</v>
      </c>
      <c r="L16" s="236" t="s">
        <v>43</v>
      </c>
      <c r="M16" s="225" t="s">
        <v>42</v>
      </c>
      <c r="N16" s="227" t="s">
        <v>41</v>
      </c>
      <c r="O16" s="23"/>
      <c r="P16" s="22"/>
    </row>
    <row r="17" spans="2:16" s="23" customFormat="1" ht="30" customHeight="1" thickBot="1">
      <c r="B17" s="240"/>
      <c r="C17" s="242"/>
      <c r="D17" s="244"/>
      <c r="E17" s="244"/>
      <c r="F17" s="244"/>
      <c r="G17" s="65" t="s">
        <v>40</v>
      </c>
      <c r="H17" s="65" t="s">
        <v>39</v>
      </c>
      <c r="I17" s="65" t="s">
        <v>38</v>
      </c>
      <c r="J17" s="64" t="s">
        <v>37</v>
      </c>
      <c r="K17" s="64" t="s">
        <v>36</v>
      </c>
      <c r="L17" s="237"/>
      <c r="M17" s="226"/>
      <c r="N17" s="228"/>
    </row>
    <row r="18" spans="2:16" s="23" customFormat="1" ht="30" customHeight="1" thickTop="1">
      <c r="B18" s="57" t="s">
        <v>35</v>
      </c>
      <c r="C18" s="63"/>
      <c r="D18" s="62"/>
      <c r="E18" s="54">
        <f>E5</f>
        <v>2500000</v>
      </c>
      <c r="F18" s="53">
        <f>F5</f>
        <v>2275590</v>
      </c>
      <c r="G18" s="52">
        <f>ROUNDDOWN(E18*$N$18,-1)</f>
        <v>112500</v>
      </c>
      <c r="H18" s="52">
        <f>ROUNDDOWN(E18*$N$19,-1)</f>
        <v>83370</v>
      </c>
      <c r="I18" s="52">
        <f>ROUNDDOWN(H18*$N$20,-1)</f>
        <v>8540</v>
      </c>
      <c r="J18" s="51">
        <f>ROUNDDOWN(E18*$N$21,-1)</f>
        <v>41250</v>
      </c>
      <c r="K18" s="51">
        <f>ROUNDDOWN(E18*$N$23,-1)</f>
        <v>21820</v>
      </c>
      <c r="L18" s="50">
        <f>SUM(G18:K18)</f>
        <v>267480</v>
      </c>
      <c r="M18" s="231" t="s">
        <v>34</v>
      </c>
      <c r="N18" s="41" t="s">
        <v>33</v>
      </c>
      <c r="O18" s="61" t="s">
        <v>32</v>
      </c>
    </row>
    <row r="19" spans="2:16" s="23" customFormat="1" ht="30" customHeight="1">
      <c r="B19" s="59" t="s">
        <v>31</v>
      </c>
      <c r="C19" s="56"/>
      <c r="D19" s="55"/>
      <c r="E19" s="54">
        <f>E6</f>
        <v>0</v>
      </c>
      <c r="F19" s="53">
        <f>E19-L19</f>
        <v>0</v>
      </c>
      <c r="G19" s="52">
        <f>ROUNDDOWN(E19*$N$18,-1)</f>
        <v>0</v>
      </c>
      <c r="H19" s="52">
        <f>ROUNDDOWN(E19*$N$19,-1)</f>
        <v>0</v>
      </c>
      <c r="I19" s="52">
        <f>ROUNDDOWN(H19*$N$20,-1)</f>
        <v>0</v>
      </c>
      <c r="J19" s="51">
        <f>ROUNDDOWN(E19*$N$21,-1)</f>
        <v>0</v>
      </c>
      <c r="K19" s="51">
        <f>ROUNDDOWN(E19*$N$23,-1)</f>
        <v>0</v>
      </c>
      <c r="L19" s="50">
        <f>SUM(G19:K19)</f>
        <v>0</v>
      </c>
      <c r="M19" s="232"/>
      <c r="N19" s="41" t="s">
        <v>30</v>
      </c>
      <c r="O19" s="60" t="s">
        <v>29</v>
      </c>
      <c r="P19" s="48"/>
    </row>
    <row r="20" spans="2:16" s="23" customFormat="1" ht="30" customHeight="1">
      <c r="B20" s="59" t="s">
        <v>28</v>
      </c>
      <c r="C20" s="56"/>
      <c r="D20" s="55"/>
      <c r="E20" s="54">
        <f>E7</f>
        <v>0</v>
      </c>
      <c r="F20" s="53">
        <f>E20-L20</f>
        <v>0</v>
      </c>
      <c r="G20" s="52">
        <f>ROUNDDOWN(E20*$N$18,-1)</f>
        <v>0</v>
      </c>
      <c r="H20" s="52">
        <f>ROUNDDOWN(E20*$N$19,-1)</f>
        <v>0</v>
      </c>
      <c r="I20" s="52">
        <f>ROUNDDOWN(H20*$N$20,-1)</f>
        <v>0</v>
      </c>
      <c r="J20" s="51">
        <f>ROUNDDOWN(E20*$N$21,-1)</f>
        <v>0</v>
      </c>
      <c r="K20" s="51">
        <f>ROUNDDOWN(E20*$N$23,-1)</f>
        <v>0</v>
      </c>
      <c r="L20" s="50">
        <f>SUM(G20:K20)</f>
        <v>0</v>
      </c>
      <c r="M20" s="232"/>
      <c r="N20" s="41" t="s">
        <v>27</v>
      </c>
      <c r="O20" s="58" t="s">
        <v>26</v>
      </c>
      <c r="P20" s="48"/>
    </row>
    <row r="21" spans="2:16" s="23" customFormat="1" ht="30" customHeight="1">
      <c r="B21" s="57" t="s">
        <v>25</v>
      </c>
      <c r="C21" s="56"/>
      <c r="D21" s="55"/>
      <c r="E21" s="54">
        <f>E8</f>
        <v>0</v>
      </c>
      <c r="F21" s="53">
        <f>E21-L21</f>
        <v>0</v>
      </c>
      <c r="G21" s="52">
        <f>ROUNDDOWN(E21*$N$18,-1)</f>
        <v>0</v>
      </c>
      <c r="H21" s="52">
        <f>ROUNDDOWN(E21*$N$19,-1)</f>
        <v>0</v>
      </c>
      <c r="I21" s="52">
        <f>ROUNDDOWN(H21*$N$20,-1)</f>
        <v>0</v>
      </c>
      <c r="J21" s="51">
        <f>ROUNDDOWN(E21*$N$21,-1)</f>
        <v>0</v>
      </c>
      <c r="K21" s="51">
        <f>ROUNDDOWN(E21*$N$23,-1)</f>
        <v>0</v>
      </c>
      <c r="L21" s="50">
        <f>SUM(G21:K21)</f>
        <v>0</v>
      </c>
      <c r="M21" s="232"/>
      <c r="N21" s="41" t="s">
        <v>24</v>
      </c>
      <c r="O21" s="49" t="s">
        <v>23</v>
      </c>
      <c r="P21" s="48"/>
    </row>
    <row r="22" spans="2:16" s="23" customFormat="1" ht="30" customHeight="1">
      <c r="B22" s="57" t="s">
        <v>22</v>
      </c>
      <c r="C22" s="56"/>
      <c r="D22" s="55"/>
      <c r="E22" s="54">
        <f>E9</f>
        <v>0</v>
      </c>
      <c r="F22" s="53">
        <f>E22-L22</f>
        <v>0</v>
      </c>
      <c r="G22" s="52">
        <f>ROUNDDOWN(E22*$N$18,-1)</f>
        <v>0</v>
      </c>
      <c r="H22" s="52">
        <f>ROUNDDOWN(E22*$N$19,-1)</f>
        <v>0</v>
      </c>
      <c r="I22" s="52">
        <f>ROUNDDOWN(H22*$N$20,-1)</f>
        <v>0</v>
      </c>
      <c r="J22" s="51">
        <f>ROUNDDOWN(E22*$N$21,-1)</f>
        <v>0</v>
      </c>
      <c r="K22" s="51">
        <f>ROUNDDOWN(E22*$N$23,-1)</f>
        <v>0</v>
      </c>
      <c r="L22" s="50">
        <f>SUM(G22:K22)</f>
        <v>0</v>
      </c>
      <c r="M22" s="232"/>
      <c r="N22" s="41" t="s">
        <v>21</v>
      </c>
      <c r="O22" s="49" t="s">
        <v>20</v>
      </c>
      <c r="P22" s="48"/>
    </row>
    <row r="23" spans="2:16" ht="36.75" customHeight="1" thickBot="1">
      <c r="B23" s="47"/>
      <c r="C23" s="46"/>
      <c r="D23" s="45"/>
      <c r="E23" s="43"/>
      <c r="F23" s="42"/>
      <c r="G23" s="42"/>
      <c r="H23" s="42"/>
      <c r="I23" s="42"/>
      <c r="J23" s="44"/>
      <c r="K23" s="43"/>
      <c r="L23" s="42"/>
      <c r="M23" s="233"/>
      <c r="N23" s="41" t="s">
        <v>19</v>
      </c>
      <c r="O23" s="40" t="s">
        <v>18</v>
      </c>
      <c r="P23" s="39"/>
    </row>
    <row r="24" spans="2:16" ht="28.5" customHeight="1" thickTop="1" thickBot="1">
      <c r="B24" s="38" t="s">
        <v>17</v>
      </c>
      <c r="C24" s="37"/>
      <c r="D24" s="36"/>
      <c r="E24" s="34"/>
      <c r="F24" s="34"/>
      <c r="G24" s="34"/>
      <c r="H24" s="35">
        <f>SUM(H18:H23)</f>
        <v>83370</v>
      </c>
      <c r="I24" s="35">
        <f>SUM(I18:I23)</f>
        <v>8540</v>
      </c>
      <c r="J24" s="34"/>
      <c r="K24" s="34"/>
      <c r="L24" s="34"/>
      <c r="M24" s="33"/>
      <c r="N24" s="32" t="s">
        <v>16</v>
      </c>
      <c r="O24" s="31" t="s">
        <v>15</v>
      </c>
      <c r="P24" s="22"/>
    </row>
    <row r="25" spans="2:16" ht="28.5" customHeight="1" thickBot="1">
      <c r="B25" s="30" t="s">
        <v>14</v>
      </c>
      <c r="C25" s="29"/>
      <c r="D25" s="29"/>
      <c r="E25" s="28">
        <f>SUM(E18:E24)</f>
        <v>2500000</v>
      </c>
      <c r="F25" s="28">
        <f>SUM(F18:F24)</f>
        <v>2275590</v>
      </c>
      <c r="G25" s="28">
        <f>SUM(G18:G24)</f>
        <v>112500</v>
      </c>
      <c r="H25" s="229">
        <f>SUM(H24:I24)</f>
        <v>91910</v>
      </c>
      <c r="I25" s="230"/>
      <c r="J25" s="28">
        <f>SUM(J18:J24)</f>
        <v>41250</v>
      </c>
      <c r="K25" s="28">
        <f>SUM(K18:K24)</f>
        <v>21820</v>
      </c>
      <c r="L25" s="28">
        <f>SUM(L18:L24)</f>
        <v>267480</v>
      </c>
      <c r="M25" s="27"/>
      <c r="N25" s="26"/>
      <c r="O25" s="23"/>
      <c r="P25" s="22"/>
    </row>
    <row r="26" spans="2:16">
      <c r="N26" s="24"/>
    </row>
  </sheetData>
  <mergeCells count="23">
    <mergeCell ref="B1:N1"/>
    <mergeCell ref="K3:K4"/>
    <mergeCell ref="L3:L4"/>
    <mergeCell ref="B3:B4"/>
    <mergeCell ref="C3:C4"/>
    <mergeCell ref="D3:D4"/>
    <mergeCell ref="E3:E4"/>
    <mergeCell ref="F3:F4"/>
    <mergeCell ref="H3:I3"/>
    <mergeCell ref="M3:M4"/>
    <mergeCell ref="M16:M17"/>
    <mergeCell ref="N16:N17"/>
    <mergeCell ref="H12:I12"/>
    <mergeCell ref="H25:I25"/>
    <mergeCell ref="M18:M23"/>
    <mergeCell ref="H16:I16"/>
    <mergeCell ref="L16:L17"/>
    <mergeCell ref="B13:M13"/>
    <mergeCell ref="B16:B17"/>
    <mergeCell ref="C16:C17"/>
    <mergeCell ref="D16:D17"/>
    <mergeCell ref="E16:E17"/>
    <mergeCell ref="F16:F17"/>
  </mergeCells>
  <phoneticPr fontId="7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9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workbookViewId="0">
      <selection sqref="A1:M1"/>
    </sheetView>
  </sheetViews>
  <sheetFormatPr defaultRowHeight="16.5"/>
  <cols>
    <col min="1" max="1" width="4" style="94" customWidth="1"/>
    <col min="2" max="3" width="11.5546875" style="94" bestFit="1" customWidth="1"/>
    <col min="4" max="4" width="9" style="94" customWidth="1"/>
    <col min="5" max="5" width="14.33203125" style="94" customWidth="1"/>
    <col min="6" max="6" width="4.77734375" style="94" customWidth="1"/>
    <col min="7" max="7" width="7.77734375" style="96" customWidth="1"/>
    <col min="8" max="8" width="12.6640625" style="95" customWidth="1"/>
    <col min="9" max="9" width="13.88671875" style="95" customWidth="1"/>
    <col min="10" max="10" width="8.88671875" style="94"/>
    <col min="11" max="11" width="9" style="94" customWidth="1"/>
    <col min="12" max="12" width="14.21875" style="94" customWidth="1"/>
    <col min="13" max="13" width="15.44140625" style="94" customWidth="1"/>
    <col min="14" max="16384" width="8.88671875" style="94"/>
  </cols>
  <sheetData>
    <row r="1" spans="1:13" ht="33.75">
      <c r="A1" s="250" t="s">
        <v>199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</row>
    <row r="3" spans="1:13">
      <c r="A3" s="100" t="s">
        <v>86</v>
      </c>
      <c r="B3" s="100" t="s">
        <v>85</v>
      </c>
      <c r="C3" s="100" t="s">
        <v>84</v>
      </c>
      <c r="D3" s="100" t="s">
        <v>83</v>
      </c>
      <c r="E3" s="100" t="s">
        <v>82</v>
      </c>
      <c r="F3" s="100" t="s">
        <v>81</v>
      </c>
      <c r="G3" s="102" t="s">
        <v>80</v>
      </c>
      <c r="H3" s="101" t="s">
        <v>79</v>
      </c>
      <c r="I3" s="101" t="s">
        <v>78</v>
      </c>
      <c r="J3" s="100" t="s">
        <v>77</v>
      </c>
      <c r="K3" s="100" t="s">
        <v>76</v>
      </c>
      <c r="L3" s="100" t="s">
        <v>75</v>
      </c>
      <c r="M3" s="100" t="s">
        <v>74</v>
      </c>
    </row>
    <row r="4" spans="1:13">
      <c r="A4" s="100">
        <v>1</v>
      </c>
      <c r="B4" s="97"/>
      <c r="C4" s="97"/>
      <c r="D4" s="97"/>
      <c r="E4" s="97"/>
      <c r="F4" s="97"/>
      <c r="G4" s="99"/>
      <c r="H4" s="98"/>
      <c r="I4" s="98"/>
      <c r="J4" s="97"/>
      <c r="K4" s="97"/>
      <c r="L4" s="97"/>
      <c r="M4" s="97"/>
    </row>
    <row r="5" spans="1:13">
      <c r="A5" s="100">
        <v>2</v>
      </c>
      <c r="B5" s="97"/>
      <c r="C5" s="97"/>
      <c r="D5" s="97"/>
      <c r="E5" s="97"/>
      <c r="F5" s="97"/>
      <c r="G5" s="99"/>
      <c r="H5" s="98"/>
      <c r="I5" s="98"/>
      <c r="J5" s="97"/>
      <c r="K5" s="97"/>
      <c r="L5" s="97"/>
      <c r="M5" s="97"/>
    </row>
    <row r="6" spans="1:13">
      <c r="A6" s="100">
        <v>3</v>
      </c>
      <c r="B6" s="97"/>
      <c r="C6" s="97"/>
      <c r="D6" s="97"/>
      <c r="E6" s="97"/>
      <c r="F6" s="97"/>
      <c r="G6" s="99"/>
      <c r="H6" s="98"/>
      <c r="I6" s="98"/>
      <c r="J6" s="97"/>
      <c r="K6" s="97"/>
      <c r="L6" s="97"/>
      <c r="M6" s="97"/>
    </row>
    <row r="7" spans="1:13">
      <c r="A7" s="100">
        <v>4</v>
      </c>
      <c r="B7" s="97"/>
      <c r="C7" s="97"/>
      <c r="D7" s="97"/>
      <c r="E7" s="97"/>
      <c r="F7" s="97"/>
      <c r="G7" s="99"/>
      <c r="H7" s="98"/>
      <c r="I7" s="98"/>
      <c r="J7" s="97"/>
      <c r="K7" s="97"/>
      <c r="L7" s="97"/>
      <c r="M7" s="97"/>
    </row>
    <row r="8" spans="1:13">
      <c r="A8" s="100">
        <v>5</v>
      </c>
      <c r="B8" s="97"/>
      <c r="C8" s="97"/>
      <c r="D8" s="97"/>
      <c r="E8" s="97"/>
      <c r="F8" s="97"/>
      <c r="G8" s="99"/>
      <c r="H8" s="98"/>
      <c r="I8" s="98"/>
      <c r="J8" s="97"/>
      <c r="K8" s="97"/>
      <c r="L8" s="97"/>
      <c r="M8" s="97"/>
    </row>
    <row r="9" spans="1:13">
      <c r="A9" s="100">
        <v>6</v>
      </c>
      <c r="B9" s="97"/>
      <c r="C9" s="97"/>
      <c r="D9" s="97"/>
      <c r="E9" s="97"/>
      <c r="F9" s="97"/>
      <c r="G9" s="99"/>
      <c r="H9" s="98"/>
      <c r="I9" s="98"/>
      <c r="J9" s="97"/>
      <c r="K9" s="97"/>
      <c r="L9" s="97"/>
      <c r="M9" s="97"/>
    </row>
    <row r="10" spans="1:13">
      <c r="A10" s="100">
        <v>7</v>
      </c>
      <c r="B10" s="97"/>
      <c r="C10" s="97"/>
      <c r="D10" s="97"/>
      <c r="E10" s="97"/>
      <c r="F10" s="97"/>
      <c r="G10" s="99"/>
      <c r="H10" s="98"/>
      <c r="I10" s="98"/>
      <c r="J10" s="97"/>
      <c r="K10" s="97"/>
      <c r="L10" s="97"/>
      <c r="M10" s="97"/>
    </row>
    <row r="11" spans="1:13">
      <c r="A11" s="100">
        <v>8</v>
      </c>
      <c r="B11" s="97"/>
      <c r="C11" s="97"/>
      <c r="D11" s="97"/>
      <c r="E11" s="97"/>
      <c r="F11" s="97"/>
      <c r="G11" s="99"/>
      <c r="H11" s="98"/>
      <c r="I11" s="98"/>
      <c r="J11" s="97"/>
      <c r="K11" s="97"/>
      <c r="L11" s="97"/>
      <c r="M11" s="97"/>
    </row>
    <row r="12" spans="1:13">
      <c r="A12" s="100">
        <v>9</v>
      </c>
      <c r="B12" s="97"/>
      <c r="C12" s="97"/>
      <c r="D12" s="97"/>
      <c r="E12" s="97"/>
      <c r="F12" s="97"/>
      <c r="G12" s="99"/>
      <c r="H12" s="98"/>
      <c r="I12" s="98"/>
      <c r="J12" s="97"/>
      <c r="K12" s="97"/>
      <c r="L12" s="97"/>
      <c r="M12" s="97"/>
    </row>
    <row r="13" spans="1:13">
      <c r="A13" s="100">
        <v>10</v>
      </c>
      <c r="B13" s="97"/>
      <c r="C13" s="97"/>
      <c r="D13" s="97"/>
      <c r="E13" s="97"/>
      <c r="F13" s="97"/>
      <c r="G13" s="99"/>
      <c r="H13" s="98"/>
      <c r="I13" s="98"/>
      <c r="J13" s="97"/>
      <c r="K13" s="97"/>
      <c r="L13" s="97"/>
      <c r="M13" s="97"/>
    </row>
    <row r="14" spans="1:13">
      <c r="A14" s="100">
        <v>11</v>
      </c>
      <c r="B14" s="97"/>
      <c r="C14" s="97"/>
      <c r="D14" s="97"/>
      <c r="E14" s="97"/>
      <c r="F14" s="97"/>
      <c r="G14" s="99"/>
      <c r="H14" s="98"/>
      <c r="I14" s="98"/>
      <c r="J14" s="97"/>
      <c r="K14" s="97"/>
      <c r="L14" s="97"/>
      <c r="M14" s="97"/>
    </row>
    <row r="15" spans="1:13">
      <c r="A15" s="100">
        <v>12</v>
      </c>
      <c r="B15" s="97"/>
      <c r="C15" s="97"/>
      <c r="D15" s="97"/>
      <c r="E15" s="97"/>
      <c r="F15" s="97"/>
      <c r="G15" s="99"/>
      <c r="H15" s="98"/>
      <c r="I15" s="98"/>
      <c r="J15" s="97"/>
      <c r="K15" s="97"/>
      <c r="L15" s="97"/>
      <c r="M15" s="97"/>
    </row>
    <row r="16" spans="1:13">
      <c r="A16" s="100">
        <v>13</v>
      </c>
      <c r="B16" s="97"/>
      <c r="C16" s="97"/>
      <c r="D16" s="97"/>
      <c r="E16" s="97"/>
      <c r="F16" s="97"/>
      <c r="G16" s="99"/>
      <c r="H16" s="98"/>
      <c r="I16" s="98"/>
      <c r="J16" s="97"/>
      <c r="K16" s="97"/>
      <c r="L16" s="97"/>
      <c r="M16" s="97"/>
    </row>
    <row r="17" spans="1:13">
      <c r="A17" s="100">
        <v>14</v>
      </c>
      <c r="B17" s="97"/>
      <c r="C17" s="97"/>
      <c r="D17" s="97"/>
      <c r="E17" s="97"/>
      <c r="F17" s="97"/>
      <c r="G17" s="99"/>
      <c r="H17" s="98"/>
      <c r="I17" s="98"/>
      <c r="J17" s="97"/>
      <c r="K17" s="97"/>
      <c r="L17" s="97"/>
      <c r="M17" s="97"/>
    </row>
    <row r="18" spans="1:13">
      <c r="A18" s="100">
        <v>15</v>
      </c>
      <c r="B18" s="97"/>
      <c r="C18" s="97"/>
      <c r="D18" s="97"/>
      <c r="E18" s="97"/>
      <c r="F18" s="97"/>
      <c r="G18" s="99"/>
      <c r="H18" s="98"/>
      <c r="I18" s="98"/>
      <c r="J18" s="97"/>
      <c r="K18" s="97"/>
      <c r="L18" s="97"/>
      <c r="M18" s="97"/>
    </row>
    <row r="19" spans="1:13">
      <c r="A19" s="100">
        <v>16</v>
      </c>
      <c r="B19" s="97"/>
      <c r="C19" s="97"/>
      <c r="D19" s="97"/>
      <c r="E19" s="97"/>
      <c r="F19" s="97"/>
      <c r="G19" s="99"/>
      <c r="H19" s="98"/>
      <c r="I19" s="98"/>
      <c r="J19" s="97"/>
      <c r="K19" s="97"/>
      <c r="L19" s="97"/>
      <c r="M19" s="97"/>
    </row>
    <row r="20" spans="1:13">
      <c r="A20" s="100">
        <v>17</v>
      </c>
      <c r="B20" s="97"/>
      <c r="C20" s="97"/>
      <c r="D20" s="97"/>
      <c r="E20" s="97"/>
      <c r="F20" s="97"/>
      <c r="G20" s="99"/>
      <c r="H20" s="98"/>
      <c r="I20" s="98"/>
      <c r="J20" s="97"/>
      <c r="K20" s="97"/>
      <c r="L20" s="97"/>
      <c r="M20" s="97"/>
    </row>
    <row r="21" spans="1:13">
      <c r="A21" s="100">
        <v>18</v>
      </c>
      <c r="B21" s="97"/>
      <c r="C21" s="97"/>
      <c r="D21" s="97"/>
      <c r="E21" s="97"/>
      <c r="F21" s="97"/>
      <c r="G21" s="99"/>
      <c r="H21" s="98"/>
      <c r="I21" s="98"/>
      <c r="J21" s="97"/>
      <c r="K21" s="97"/>
      <c r="L21" s="97"/>
      <c r="M21" s="97"/>
    </row>
    <row r="22" spans="1:13">
      <c r="A22" s="100">
        <v>19</v>
      </c>
      <c r="B22" s="97"/>
      <c r="C22" s="97"/>
      <c r="D22" s="97"/>
      <c r="E22" s="97"/>
      <c r="F22" s="97"/>
      <c r="G22" s="99"/>
      <c r="H22" s="98"/>
      <c r="I22" s="98"/>
      <c r="J22" s="97"/>
      <c r="K22" s="97"/>
      <c r="L22" s="97"/>
      <c r="M22" s="97"/>
    </row>
    <row r="23" spans="1:13">
      <c r="A23" s="100">
        <v>20</v>
      </c>
      <c r="B23" s="97"/>
      <c r="C23" s="97"/>
      <c r="D23" s="97"/>
      <c r="E23" s="97"/>
      <c r="F23" s="97"/>
      <c r="G23" s="99"/>
      <c r="H23" s="98"/>
      <c r="I23" s="98"/>
      <c r="J23" s="97"/>
      <c r="K23" s="97"/>
      <c r="L23" s="97"/>
      <c r="M23" s="97"/>
    </row>
    <row r="24" spans="1:13">
      <c r="A24" s="100">
        <v>21</v>
      </c>
      <c r="B24" s="97"/>
      <c r="C24" s="97"/>
      <c r="D24" s="97"/>
      <c r="E24" s="97"/>
      <c r="F24" s="97"/>
      <c r="G24" s="99"/>
      <c r="H24" s="98"/>
      <c r="I24" s="98"/>
      <c r="J24" s="97"/>
      <c r="K24" s="97"/>
      <c r="L24" s="97"/>
      <c r="M24" s="97"/>
    </row>
    <row r="25" spans="1:13">
      <c r="A25" s="100">
        <v>22</v>
      </c>
      <c r="B25" s="97"/>
      <c r="C25" s="97"/>
      <c r="D25" s="97"/>
      <c r="E25" s="97"/>
      <c r="F25" s="97"/>
      <c r="G25" s="99"/>
      <c r="H25" s="98"/>
      <c r="I25" s="98"/>
      <c r="J25" s="97"/>
      <c r="K25" s="97"/>
      <c r="L25" s="97"/>
      <c r="M25" s="97"/>
    </row>
    <row r="26" spans="1:13">
      <c r="A26" s="100">
        <v>23</v>
      </c>
      <c r="B26" s="97"/>
      <c r="C26" s="97"/>
      <c r="D26" s="97"/>
      <c r="E26" s="97"/>
      <c r="F26" s="97"/>
      <c r="G26" s="99"/>
      <c r="H26" s="98"/>
      <c r="I26" s="98"/>
      <c r="J26" s="97"/>
      <c r="K26" s="97"/>
      <c r="L26" s="97"/>
      <c r="M26" s="97"/>
    </row>
    <row r="27" spans="1:13">
      <c r="A27" s="100">
        <v>24</v>
      </c>
      <c r="B27" s="97"/>
      <c r="C27" s="97"/>
      <c r="D27" s="97"/>
      <c r="E27" s="97"/>
      <c r="F27" s="97"/>
      <c r="G27" s="99"/>
      <c r="H27" s="98"/>
      <c r="I27" s="98"/>
      <c r="J27" s="97"/>
      <c r="K27" s="97"/>
      <c r="L27" s="97"/>
      <c r="M27" s="97"/>
    </row>
    <row r="28" spans="1:13">
      <c r="A28" s="100">
        <v>25</v>
      </c>
      <c r="B28" s="97"/>
      <c r="C28" s="97"/>
      <c r="D28" s="97"/>
      <c r="E28" s="97"/>
      <c r="F28" s="97"/>
      <c r="G28" s="99"/>
      <c r="H28" s="98"/>
      <c r="I28" s="98"/>
      <c r="J28" s="97"/>
      <c r="K28" s="97"/>
      <c r="L28" s="97"/>
      <c r="M28" s="97"/>
    </row>
    <row r="29" spans="1:13">
      <c r="A29" s="100">
        <v>26</v>
      </c>
      <c r="B29" s="97"/>
      <c r="C29" s="97"/>
      <c r="D29" s="97"/>
      <c r="E29" s="97"/>
      <c r="F29" s="97"/>
      <c r="G29" s="99"/>
      <c r="H29" s="98"/>
      <c r="I29" s="98"/>
      <c r="J29" s="97"/>
      <c r="K29" s="97"/>
      <c r="L29" s="97"/>
      <c r="M29" s="97"/>
    </row>
    <row r="30" spans="1:13">
      <c r="A30" s="100">
        <v>27</v>
      </c>
      <c r="B30" s="97"/>
      <c r="C30" s="97"/>
      <c r="D30" s="97"/>
      <c r="E30" s="97"/>
      <c r="F30" s="97"/>
      <c r="G30" s="99"/>
      <c r="H30" s="98"/>
      <c r="I30" s="98"/>
      <c r="J30" s="97"/>
      <c r="K30" s="97"/>
      <c r="L30" s="97"/>
      <c r="M30" s="97"/>
    </row>
    <row r="31" spans="1:13">
      <c r="A31" s="100">
        <v>28</v>
      </c>
      <c r="B31" s="97"/>
      <c r="C31" s="97"/>
      <c r="D31" s="97"/>
      <c r="E31" s="97"/>
      <c r="F31" s="97"/>
      <c r="G31" s="99"/>
      <c r="H31" s="98"/>
      <c r="I31" s="98"/>
      <c r="J31" s="97"/>
      <c r="K31" s="97"/>
      <c r="L31" s="97"/>
      <c r="M31" s="97"/>
    </row>
    <row r="32" spans="1:13">
      <c r="A32" s="100">
        <v>29</v>
      </c>
      <c r="B32" s="97"/>
      <c r="C32" s="97"/>
      <c r="D32" s="97"/>
      <c r="E32" s="97"/>
      <c r="F32" s="97"/>
      <c r="G32" s="99"/>
      <c r="H32" s="98"/>
      <c r="I32" s="98"/>
      <c r="J32" s="97"/>
      <c r="K32" s="97"/>
      <c r="L32" s="97"/>
      <c r="M32" s="97"/>
    </row>
    <row r="33" spans="1:13">
      <c r="A33" s="100">
        <v>30</v>
      </c>
      <c r="B33" s="97"/>
      <c r="C33" s="97"/>
      <c r="D33" s="97"/>
      <c r="E33" s="97"/>
      <c r="F33" s="97"/>
      <c r="G33" s="99"/>
      <c r="H33" s="98"/>
      <c r="I33" s="98"/>
      <c r="J33" s="97"/>
      <c r="K33" s="97"/>
      <c r="L33" s="97"/>
      <c r="M33" s="97"/>
    </row>
    <row r="34" spans="1:13">
      <c r="A34" s="100">
        <v>31</v>
      </c>
      <c r="B34" s="97"/>
      <c r="C34" s="97"/>
      <c r="D34" s="97"/>
      <c r="E34" s="97"/>
      <c r="F34" s="97"/>
      <c r="G34" s="99"/>
      <c r="H34" s="98"/>
      <c r="I34" s="98"/>
      <c r="J34" s="97"/>
      <c r="K34" s="97"/>
      <c r="L34" s="97"/>
      <c r="M34" s="97"/>
    </row>
    <row r="35" spans="1:13">
      <c r="A35" s="100">
        <v>32</v>
      </c>
      <c r="B35" s="97"/>
      <c r="C35" s="97"/>
      <c r="D35" s="97"/>
      <c r="E35" s="97"/>
      <c r="F35" s="97"/>
      <c r="G35" s="99"/>
      <c r="H35" s="98"/>
      <c r="I35" s="98"/>
      <c r="J35" s="97"/>
      <c r="K35" s="97"/>
      <c r="L35" s="97"/>
      <c r="M35" s="97"/>
    </row>
    <row r="36" spans="1:13">
      <c r="A36" s="100">
        <v>33</v>
      </c>
      <c r="B36" s="97"/>
      <c r="C36" s="97"/>
      <c r="D36" s="97"/>
      <c r="E36" s="97"/>
      <c r="F36" s="97"/>
      <c r="G36" s="99"/>
      <c r="H36" s="98"/>
      <c r="I36" s="98"/>
      <c r="J36" s="97"/>
      <c r="K36" s="97"/>
      <c r="L36" s="97"/>
      <c r="M36" s="97"/>
    </row>
    <row r="37" spans="1:13">
      <c r="A37" s="100">
        <v>34</v>
      </c>
      <c r="B37" s="97"/>
      <c r="C37" s="97"/>
      <c r="D37" s="97"/>
      <c r="E37" s="97"/>
      <c r="F37" s="97"/>
      <c r="G37" s="99"/>
      <c r="H37" s="98"/>
      <c r="I37" s="98"/>
      <c r="J37" s="97"/>
      <c r="K37" s="97"/>
      <c r="L37" s="97"/>
      <c r="M37" s="97"/>
    </row>
    <row r="38" spans="1:13">
      <c r="A38" s="100">
        <v>35</v>
      </c>
      <c r="B38" s="97"/>
      <c r="C38" s="97"/>
      <c r="D38" s="97"/>
      <c r="E38" s="97"/>
      <c r="F38" s="97"/>
      <c r="G38" s="99"/>
      <c r="H38" s="98"/>
      <c r="I38" s="98"/>
      <c r="J38" s="97"/>
      <c r="K38" s="97"/>
      <c r="L38" s="97"/>
      <c r="M38" s="97"/>
    </row>
    <row r="39" spans="1:13">
      <c r="A39" s="100">
        <v>36</v>
      </c>
      <c r="B39" s="97"/>
      <c r="C39" s="97"/>
      <c r="D39" s="97"/>
      <c r="E39" s="97"/>
      <c r="F39" s="97"/>
      <c r="G39" s="99"/>
      <c r="H39" s="98"/>
      <c r="I39" s="98"/>
      <c r="J39" s="97"/>
      <c r="K39" s="97"/>
      <c r="L39" s="97"/>
      <c r="M39" s="97"/>
    </row>
    <row r="40" spans="1:13">
      <c r="A40" s="100">
        <v>37</v>
      </c>
      <c r="B40" s="97"/>
      <c r="C40" s="97"/>
      <c r="D40" s="97"/>
      <c r="E40" s="97"/>
      <c r="F40" s="97"/>
      <c r="G40" s="99"/>
      <c r="H40" s="98"/>
      <c r="I40" s="98"/>
      <c r="J40" s="97"/>
      <c r="K40" s="97"/>
      <c r="L40" s="97"/>
      <c r="M40" s="97"/>
    </row>
    <row r="41" spans="1:13">
      <c r="A41" s="100">
        <v>38</v>
      </c>
      <c r="B41" s="97"/>
      <c r="C41" s="97"/>
      <c r="D41" s="97"/>
      <c r="E41" s="97"/>
      <c r="F41" s="97"/>
      <c r="G41" s="99"/>
      <c r="H41" s="98"/>
      <c r="I41" s="98"/>
      <c r="J41" s="97"/>
      <c r="K41" s="97"/>
      <c r="L41" s="97"/>
      <c r="M41" s="97"/>
    </row>
    <row r="42" spans="1:13">
      <c r="A42" s="100">
        <v>39</v>
      </c>
      <c r="B42" s="97"/>
      <c r="C42" s="97"/>
      <c r="D42" s="97"/>
      <c r="E42" s="97"/>
      <c r="F42" s="97"/>
      <c r="G42" s="99"/>
      <c r="H42" s="98"/>
      <c r="I42" s="98"/>
      <c r="J42" s="97"/>
      <c r="K42" s="97"/>
      <c r="L42" s="97"/>
      <c r="M42" s="97"/>
    </row>
    <row r="43" spans="1:13">
      <c r="A43" s="100">
        <v>40</v>
      </c>
      <c r="B43" s="97"/>
      <c r="C43" s="97"/>
      <c r="D43" s="97"/>
      <c r="E43" s="97"/>
      <c r="F43" s="97"/>
      <c r="G43" s="99"/>
      <c r="H43" s="98"/>
      <c r="I43" s="98"/>
      <c r="J43" s="97"/>
      <c r="K43" s="97"/>
      <c r="L43" s="97"/>
      <c r="M43" s="97"/>
    </row>
    <row r="44" spans="1:13">
      <c r="A44" s="100">
        <v>41</v>
      </c>
      <c r="B44" s="97"/>
      <c r="C44" s="97"/>
      <c r="D44" s="97"/>
      <c r="E44" s="97"/>
      <c r="F44" s="97"/>
      <c r="G44" s="99"/>
      <c r="H44" s="98"/>
      <c r="I44" s="98"/>
      <c r="J44" s="97"/>
      <c r="K44" s="97"/>
      <c r="L44" s="97"/>
      <c r="M44" s="97"/>
    </row>
    <row r="45" spans="1:13">
      <c r="A45" s="100">
        <v>42</v>
      </c>
      <c r="B45" s="97"/>
      <c r="C45" s="97"/>
      <c r="D45" s="97"/>
      <c r="E45" s="97"/>
      <c r="F45" s="97"/>
      <c r="G45" s="99"/>
      <c r="H45" s="98"/>
      <c r="I45" s="98"/>
      <c r="J45" s="97"/>
      <c r="K45" s="97"/>
      <c r="L45" s="97"/>
      <c r="M45" s="97"/>
    </row>
    <row r="46" spans="1:13">
      <c r="A46" s="100">
        <v>43</v>
      </c>
      <c r="B46" s="97"/>
      <c r="C46" s="97"/>
      <c r="D46" s="97"/>
      <c r="E46" s="97"/>
      <c r="F46" s="97"/>
      <c r="G46" s="99"/>
      <c r="H46" s="98"/>
      <c r="I46" s="98"/>
      <c r="J46" s="97"/>
      <c r="K46" s="97"/>
      <c r="L46" s="97"/>
      <c r="M46" s="97"/>
    </row>
    <row r="47" spans="1:13">
      <c r="A47" s="100">
        <v>44</v>
      </c>
      <c r="B47" s="97"/>
      <c r="C47" s="97"/>
      <c r="D47" s="97"/>
      <c r="E47" s="97"/>
      <c r="F47" s="97"/>
      <c r="G47" s="99"/>
      <c r="H47" s="98"/>
      <c r="I47" s="98"/>
      <c r="J47" s="97"/>
      <c r="K47" s="97"/>
      <c r="L47" s="97"/>
      <c r="M47" s="97"/>
    </row>
    <row r="48" spans="1:13">
      <c r="A48" s="100">
        <v>45</v>
      </c>
      <c r="B48" s="97"/>
      <c r="C48" s="97"/>
      <c r="D48" s="97"/>
      <c r="E48" s="97"/>
      <c r="F48" s="97"/>
      <c r="G48" s="99"/>
      <c r="H48" s="98"/>
      <c r="I48" s="98"/>
      <c r="J48" s="97"/>
      <c r="K48" s="97"/>
      <c r="L48" s="97"/>
      <c r="M48" s="97"/>
    </row>
    <row r="49" spans="1:13">
      <c r="A49" s="100">
        <v>46</v>
      </c>
      <c r="B49" s="97"/>
      <c r="C49" s="97"/>
      <c r="D49" s="97"/>
      <c r="E49" s="97"/>
      <c r="F49" s="97"/>
      <c r="G49" s="99"/>
      <c r="H49" s="98"/>
      <c r="I49" s="98"/>
      <c r="J49" s="97"/>
      <c r="K49" s="97"/>
      <c r="L49" s="97"/>
      <c r="M49" s="97"/>
    </row>
    <row r="50" spans="1:13">
      <c r="A50" s="100">
        <v>47</v>
      </c>
      <c r="B50" s="97"/>
      <c r="C50" s="97"/>
      <c r="D50" s="97"/>
      <c r="E50" s="97"/>
      <c r="F50" s="97"/>
      <c r="G50" s="99"/>
      <c r="H50" s="98"/>
      <c r="I50" s="98"/>
      <c r="J50" s="97"/>
      <c r="K50" s="97"/>
      <c r="L50" s="97"/>
      <c r="M50" s="97"/>
    </row>
    <row r="51" spans="1:13">
      <c r="A51" s="100">
        <v>48</v>
      </c>
      <c r="B51" s="97"/>
      <c r="C51" s="97"/>
      <c r="D51" s="97"/>
      <c r="E51" s="97"/>
      <c r="F51" s="97"/>
      <c r="G51" s="99"/>
      <c r="H51" s="98"/>
      <c r="I51" s="98"/>
      <c r="J51" s="97"/>
      <c r="K51" s="97"/>
      <c r="L51" s="97"/>
      <c r="M51" s="97"/>
    </row>
    <row r="52" spans="1:13">
      <c r="A52" s="100">
        <v>49</v>
      </c>
      <c r="B52" s="97"/>
      <c r="C52" s="97"/>
      <c r="D52" s="97"/>
      <c r="E52" s="97"/>
      <c r="F52" s="97"/>
      <c r="G52" s="99"/>
      <c r="H52" s="98"/>
      <c r="I52" s="98"/>
      <c r="J52" s="97"/>
      <c r="K52" s="97"/>
      <c r="L52" s="97"/>
      <c r="M52" s="97"/>
    </row>
    <row r="53" spans="1:13">
      <c r="A53" s="100">
        <v>50</v>
      </c>
      <c r="B53" s="97"/>
      <c r="C53" s="97"/>
      <c r="D53" s="97"/>
      <c r="E53" s="97"/>
      <c r="F53" s="97"/>
      <c r="G53" s="99"/>
      <c r="H53" s="98"/>
      <c r="I53" s="98"/>
      <c r="J53" s="97"/>
      <c r="K53" s="97"/>
      <c r="L53" s="97"/>
      <c r="M53" s="97"/>
    </row>
    <row r="54" spans="1:13">
      <c r="A54" s="100">
        <v>51</v>
      </c>
      <c r="B54" s="97"/>
      <c r="C54" s="97"/>
      <c r="D54" s="97"/>
      <c r="E54" s="97"/>
      <c r="F54" s="97"/>
      <c r="G54" s="99"/>
      <c r="H54" s="98"/>
      <c r="I54" s="98"/>
      <c r="J54" s="97"/>
      <c r="K54" s="97"/>
      <c r="L54" s="97"/>
      <c r="M54" s="97"/>
    </row>
    <row r="55" spans="1:13">
      <c r="A55" s="100">
        <v>52</v>
      </c>
      <c r="B55" s="97"/>
      <c r="C55" s="97"/>
      <c r="D55" s="97"/>
      <c r="E55" s="97"/>
      <c r="F55" s="97"/>
      <c r="G55" s="99"/>
      <c r="H55" s="98"/>
      <c r="I55" s="98"/>
      <c r="J55" s="97"/>
      <c r="K55" s="97"/>
      <c r="L55" s="97"/>
      <c r="M55" s="97"/>
    </row>
    <row r="56" spans="1:13">
      <c r="A56" s="100">
        <v>53</v>
      </c>
      <c r="B56" s="97"/>
      <c r="C56" s="97"/>
      <c r="D56" s="97"/>
      <c r="E56" s="97"/>
      <c r="F56" s="97"/>
      <c r="G56" s="99"/>
      <c r="H56" s="98"/>
      <c r="I56" s="98"/>
      <c r="J56" s="97"/>
      <c r="K56" s="97"/>
      <c r="L56" s="97"/>
      <c r="M56" s="97"/>
    </row>
    <row r="57" spans="1:13">
      <c r="A57" s="100">
        <v>54</v>
      </c>
      <c r="B57" s="97"/>
      <c r="C57" s="97"/>
      <c r="D57" s="97"/>
      <c r="E57" s="97"/>
      <c r="F57" s="97"/>
      <c r="G57" s="99"/>
      <c r="H57" s="98"/>
      <c r="I57" s="98"/>
      <c r="J57" s="97"/>
      <c r="K57" s="97"/>
      <c r="L57" s="97"/>
      <c r="M57" s="97"/>
    </row>
    <row r="58" spans="1:13">
      <c r="A58" s="100">
        <v>55</v>
      </c>
      <c r="B58" s="97"/>
      <c r="C58" s="97"/>
      <c r="D58" s="97"/>
      <c r="E58" s="97"/>
      <c r="F58" s="97"/>
      <c r="G58" s="99"/>
      <c r="H58" s="98"/>
      <c r="I58" s="98"/>
      <c r="J58" s="97"/>
      <c r="K58" s="97"/>
      <c r="L58" s="97"/>
      <c r="M58" s="97"/>
    </row>
    <row r="59" spans="1:13">
      <c r="A59" s="100">
        <v>56</v>
      </c>
      <c r="B59" s="97"/>
      <c r="C59" s="97"/>
      <c r="D59" s="97"/>
      <c r="E59" s="97"/>
      <c r="F59" s="97"/>
      <c r="G59" s="99"/>
      <c r="H59" s="98"/>
      <c r="I59" s="98"/>
      <c r="J59" s="97"/>
      <c r="K59" s="97"/>
      <c r="L59" s="97"/>
      <c r="M59" s="97"/>
    </row>
    <row r="60" spans="1:13">
      <c r="A60" s="100">
        <v>57</v>
      </c>
      <c r="B60" s="97"/>
      <c r="C60" s="97"/>
      <c r="D60" s="97"/>
      <c r="E60" s="97"/>
      <c r="F60" s="97"/>
      <c r="G60" s="99"/>
      <c r="H60" s="98"/>
      <c r="I60" s="98"/>
      <c r="J60" s="97"/>
      <c r="K60" s="97"/>
      <c r="L60" s="97"/>
      <c r="M60" s="97"/>
    </row>
    <row r="61" spans="1:13">
      <c r="A61" s="100">
        <v>58</v>
      </c>
      <c r="B61" s="97"/>
      <c r="C61" s="97"/>
      <c r="D61" s="97"/>
      <c r="E61" s="97"/>
      <c r="F61" s="97"/>
      <c r="G61" s="99"/>
      <c r="H61" s="98"/>
      <c r="I61" s="98"/>
      <c r="J61" s="97"/>
      <c r="K61" s="97"/>
      <c r="L61" s="97"/>
      <c r="M61" s="97"/>
    </row>
    <row r="62" spans="1:13">
      <c r="A62" s="100">
        <v>59</v>
      </c>
      <c r="B62" s="97"/>
      <c r="C62" s="97"/>
      <c r="D62" s="97"/>
      <c r="E62" s="97"/>
      <c r="F62" s="97"/>
      <c r="G62" s="99"/>
      <c r="H62" s="98"/>
      <c r="I62" s="98"/>
      <c r="J62" s="97"/>
      <c r="K62" s="97"/>
      <c r="L62" s="97"/>
      <c r="M62" s="97"/>
    </row>
    <row r="63" spans="1:13">
      <c r="A63" s="100">
        <v>60</v>
      </c>
      <c r="B63" s="97"/>
      <c r="C63" s="97"/>
      <c r="D63" s="97"/>
      <c r="E63" s="97"/>
      <c r="F63" s="97"/>
      <c r="G63" s="99"/>
      <c r="H63" s="98"/>
      <c r="I63" s="98"/>
      <c r="J63" s="97"/>
      <c r="K63" s="97"/>
      <c r="L63" s="97"/>
      <c r="M63" s="97"/>
    </row>
    <row r="64" spans="1:13">
      <c r="A64" s="100">
        <v>61</v>
      </c>
      <c r="B64" s="97"/>
      <c r="C64" s="97"/>
      <c r="D64" s="97"/>
      <c r="E64" s="97"/>
      <c r="F64" s="97"/>
      <c r="G64" s="99"/>
      <c r="H64" s="98"/>
      <c r="I64" s="98"/>
      <c r="J64" s="97"/>
      <c r="K64" s="97"/>
      <c r="L64" s="97"/>
      <c r="M64" s="97"/>
    </row>
    <row r="65" spans="1:13">
      <c r="A65" s="100">
        <v>62</v>
      </c>
      <c r="B65" s="97"/>
      <c r="C65" s="97"/>
      <c r="D65" s="97"/>
      <c r="E65" s="97"/>
      <c r="F65" s="97"/>
      <c r="G65" s="99"/>
      <c r="H65" s="98"/>
      <c r="I65" s="98"/>
      <c r="J65" s="97"/>
      <c r="K65" s="97"/>
      <c r="L65" s="97"/>
      <c r="M65" s="97"/>
    </row>
    <row r="66" spans="1:13">
      <c r="A66" s="100">
        <v>63</v>
      </c>
      <c r="B66" s="97"/>
      <c r="C66" s="97"/>
      <c r="D66" s="97"/>
      <c r="E66" s="97"/>
      <c r="F66" s="97"/>
      <c r="G66" s="99"/>
      <c r="H66" s="98"/>
      <c r="I66" s="98"/>
      <c r="J66" s="97"/>
      <c r="K66" s="97"/>
      <c r="L66" s="97"/>
      <c r="M66" s="97"/>
    </row>
    <row r="67" spans="1:13">
      <c r="A67" s="100">
        <v>64</v>
      </c>
      <c r="B67" s="97"/>
      <c r="C67" s="97"/>
      <c r="D67" s="97"/>
      <c r="E67" s="97"/>
      <c r="F67" s="97"/>
      <c r="G67" s="99"/>
      <c r="H67" s="98"/>
      <c r="I67" s="98"/>
      <c r="J67" s="97"/>
      <c r="K67" s="97"/>
      <c r="L67" s="97"/>
      <c r="M67" s="97"/>
    </row>
    <row r="68" spans="1:13">
      <c r="A68" s="100">
        <v>65</v>
      </c>
      <c r="B68" s="97"/>
      <c r="C68" s="97"/>
      <c r="D68" s="97"/>
      <c r="E68" s="97"/>
      <c r="F68" s="97"/>
      <c r="G68" s="99"/>
      <c r="H68" s="98"/>
      <c r="I68" s="98"/>
      <c r="J68" s="97"/>
      <c r="K68" s="97"/>
      <c r="L68" s="97"/>
      <c r="M68" s="97"/>
    </row>
    <row r="69" spans="1:13">
      <c r="A69" s="100">
        <v>66</v>
      </c>
      <c r="B69" s="97"/>
      <c r="C69" s="97"/>
      <c r="D69" s="97"/>
      <c r="E69" s="97"/>
      <c r="F69" s="97"/>
      <c r="G69" s="99"/>
      <c r="H69" s="98"/>
      <c r="I69" s="98"/>
      <c r="J69" s="97"/>
      <c r="K69" s="97"/>
      <c r="L69" s="97"/>
      <c r="M69" s="97"/>
    </row>
    <row r="70" spans="1:13">
      <c r="A70" s="100">
        <v>67</v>
      </c>
      <c r="B70" s="97"/>
      <c r="C70" s="97"/>
      <c r="D70" s="97"/>
      <c r="E70" s="97"/>
      <c r="F70" s="97"/>
      <c r="G70" s="99"/>
      <c r="H70" s="98"/>
      <c r="I70" s="98"/>
      <c r="J70" s="97"/>
      <c r="K70" s="97"/>
      <c r="L70" s="97"/>
      <c r="M70" s="97"/>
    </row>
    <row r="71" spans="1:13">
      <c r="A71" s="100">
        <v>68</v>
      </c>
      <c r="B71" s="97"/>
      <c r="C71" s="97"/>
      <c r="D71" s="97"/>
      <c r="E71" s="97"/>
      <c r="F71" s="97"/>
      <c r="G71" s="99"/>
      <c r="H71" s="98"/>
      <c r="I71" s="98"/>
      <c r="J71" s="97"/>
      <c r="K71" s="97"/>
      <c r="L71" s="97"/>
      <c r="M71" s="97"/>
    </row>
    <row r="72" spans="1:13">
      <c r="A72" s="100">
        <v>69</v>
      </c>
      <c r="B72" s="97"/>
      <c r="C72" s="97"/>
      <c r="D72" s="97"/>
      <c r="E72" s="97"/>
      <c r="F72" s="97"/>
      <c r="G72" s="99"/>
      <c r="H72" s="98"/>
      <c r="I72" s="98"/>
      <c r="J72" s="97"/>
      <c r="K72" s="97"/>
      <c r="L72" s="97"/>
      <c r="M72" s="97"/>
    </row>
    <row r="73" spans="1:13">
      <c r="A73" s="100">
        <v>70</v>
      </c>
      <c r="B73" s="97"/>
      <c r="C73" s="97"/>
      <c r="D73" s="97"/>
      <c r="E73" s="97"/>
      <c r="F73" s="97"/>
      <c r="G73" s="99"/>
      <c r="H73" s="98"/>
      <c r="I73" s="98"/>
      <c r="J73" s="97"/>
      <c r="K73" s="97"/>
      <c r="L73" s="97"/>
      <c r="M73" s="97"/>
    </row>
    <row r="74" spans="1:13">
      <c r="A74" s="100">
        <v>71</v>
      </c>
      <c r="B74" s="97"/>
      <c r="C74" s="97"/>
      <c r="D74" s="97"/>
      <c r="E74" s="97"/>
      <c r="F74" s="97"/>
      <c r="G74" s="99"/>
      <c r="H74" s="98"/>
      <c r="I74" s="98"/>
      <c r="J74" s="97"/>
      <c r="K74" s="97"/>
      <c r="L74" s="97"/>
      <c r="M74" s="97"/>
    </row>
    <row r="75" spans="1:13">
      <c r="A75" s="100">
        <v>72</v>
      </c>
      <c r="B75" s="97"/>
      <c r="C75" s="97"/>
      <c r="D75" s="97"/>
      <c r="E75" s="97"/>
      <c r="F75" s="97"/>
      <c r="G75" s="99"/>
      <c r="H75" s="98"/>
      <c r="I75" s="98"/>
      <c r="J75" s="97"/>
      <c r="K75" s="97"/>
      <c r="L75" s="97"/>
      <c r="M75" s="97"/>
    </row>
    <row r="76" spans="1:13">
      <c r="A76" s="100">
        <v>73</v>
      </c>
      <c r="B76" s="97"/>
      <c r="C76" s="97"/>
      <c r="D76" s="97"/>
      <c r="E76" s="97"/>
      <c r="F76" s="97"/>
      <c r="G76" s="99"/>
      <c r="H76" s="98"/>
      <c r="I76" s="98"/>
      <c r="J76" s="97"/>
      <c r="K76" s="97"/>
      <c r="L76" s="97"/>
      <c r="M76" s="97"/>
    </row>
    <row r="77" spans="1:13">
      <c r="A77" s="100">
        <v>74</v>
      </c>
      <c r="B77" s="97"/>
      <c r="C77" s="97"/>
      <c r="D77" s="97"/>
      <c r="E77" s="97"/>
      <c r="F77" s="97"/>
      <c r="G77" s="99"/>
      <c r="H77" s="98"/>
      <c r="I77" s="98"/>
      <c r="J77" s="97"/>
      <c r="K77" s="97"/>
      <c r="L77" s="97"/>
      <c r="M77" s="97"/>
    </row>
    <row r="78" spans="1:13">
      <c r="A78" s="100">
        <v>75</v>
      </c>
      <c r="B78" s="97"/>
      <c r="C78" s="97"/>
      <c r="D78" s="97"/>
      <c r="E78" s="97"/>
      <c r="F78" s="97"/>
      <c r="G78" s="99"/>
      <c r="H78" s="98"/>
      <c r="I78" s="98"/>
      <c r="J78" s="97"/>
      <c r="K78" s="97"/>
      <c r="L78" s="97"/>
      <c r="M78" s="97"/>
    </row>
    <row r="79" spans="1:13">
      <c r="A79" s="100">
        <v>76</v>
      </c>
      <c r="B79" s="97"/>
      <c r="C79" s="97"/>
      <c r="D79" s="97"/>
      <c r="E79" s="97"/>
      <c r="F79" s="97"/>
      <c r="G79" s="99"/>
      <c r="H79" s="98"/>
      <c r="I79" s="98"/>
      <c r="J79" s="97"/>
      <c r="K79" s="97"/>
      <c r="L79" s="97"/>
      <c r="M79" s="97"/>
    </row>
    <row r="80" spans="1:13">
      <c r="A80" s="100">
        <v>77</v>
      </c>
      <c r="B80" s="97"/>
      <c r="C80" s="97"/>
      <c r="D80" s="97"/>
      <c r="E80" s="97"/>
      <c r="F80" s="97"/>
      <c r="G80" s="99"/>
      <c r="H80" s="98"/>
      <c r="I80" s="98"/>
      <c r="J80" s="97"/>
      <c r="K80" s="97"/>
      <c r="L80" s="97"/>
      <c r="M80" s="97"/>
    </row>
    <row r="81" spans="1:13">
      <c r="A81" s="100">
        <v>78</v>
      </c>
      <c r="B81" s="97"/>
      <c r="C81" s="97"/>
      <c r="D81" s="97"/>
      <c r="E81" s="97"/>
      <c r="F81" s="97"/>
      <c r="G81" s="99"/>
      <c r="H81" s="98"/>
      <c r="I81" s="98"/>
      <c r="J81" s="97"/>
      <c r="K81" s="97"/>
      <c r="L81" s="97"/>
      <c r="M81" s="97"/>
    </row>
    <row r="82" spans="1:13">
      <c r="A82" s="100">
        <v>79</v>
      </c>
      <c r="B82" s="97"/>
      <c r="C82" s="97"/>
      <c r="D82" s="97"/>
      <c r="E82" s="97"/>
      <c r="F82" s="97"/>
      <c r="G82" s="99"/>
      <c r="H82" s="98"/>
      <c r="I82" s="98"/>
      <c r="J82" s="97"/>
      <c r="K82" s="97"/>
      <c r="L82" s="97"/>
      <c r="M82" s="97"/>
    </row>
    <row r="83" spans="1:13">
      <c r="A83" s="100">
        <v>80</v>
      </c>
      <c r="B83" s="97"/>
      <c r="C83" s="97"/>
      <c r="D83" s="97"/>
      <c r="E83" s="97"/>
      <c r="F83" s="97"/>
      <c r="G83" s="99"/>
      <c r="H83" s="98"/>
      <c r="I83" s="98"/>
      <c r="J83" s="97"/>
      <c r="K83" s="97"/>
      <c r="L83" s="97"/>
      <c r="M83" s="97"/>
    </row>
    <row r="84" spans="1:13">
      <c r="A84" s="100">
        <v>81</v>
      </c>
      <c r="B84" s="97"/>
      <c r="C84" s="97"/>
      <c r="D84" s="97"/>
      <c r="E84" s="97"/>
      <c r="F84" s="97"/>
      <c r="G84" s="99"/>
      <c r="H84" s="98"/>
      <c r="I84" s="98"/>
      <c r="J84" s="97"/>
      <c r="K84" s="97"/>
      <c r="L84" s="97"/>
      <c r="M84" s="97"/>
    </row>
    <row r="85" spans="1:13">
      <c r="A85" s="100">
        <v>82</v>
      </c>
      <c r="B85" s="97"/>
      <c r="C85" s="97"/>
      <c r="D85" s="97"/>
      <c r="E85" s="97"/>
      <c r="F85" s="97"/>
      <c r="G85" s="99"/>
      <c r="H85" s="98"/>
      <c r="I85" s="98"/>
      <c r="J85" s="97"/>
      <c r="K85" s="97"/>
      <c r="L85" s="97"/>
      <c r="M85" s="97"/>
    </row>
    <row r="86" spans="1:13">
      <c r="A86" s="100">
        <v>83</v>
      </c>
      <c r="B86" s="97"/>
      <c r="C86" s="97"/>
      <c r="D86" s="97"/>
      <c r="E86" s="97"/>
      <c r="F86" s="97"/>
      <c r="G86" s="99"/>
      <c r="H86" s="98"/>
      <c r="I86" s="98"/>
      <c r="J86" s="97"/>
      <c r="K86" s="97"/>
      <c r="L86" s="97"/>
      <c r="M86" s="97"/>
    </row>
    <row r="87" spans="1:13">
      <c r="A87" s="100">
        <v>84</v>
      </c>
      <c r="B87" s="97"/>
      <c r="C87" s="97"/>
      <c r="D87" s="97"/>
      <c r="E87" s="97"/>
      <c r="F87" s="97"/>
      <c r="G87" s="99"/>
      <c r="H87" s="98"/>
      <c r="I87" s="98"/>
      <c r="J87" s="97"/>
      <c r="K87" s="97"/>
      <c r="L87" s="97"/>
      <c r="M87" s="97"/>
    </row>
    <row r="88" spans="1:13">
      <c r="A88" s="100">
        <v>85</v>
      </c>
      <c r="B88" s="97"/>
      <c r="C88" s="97"/>
      <c r="D88" s="97"/>
      <c r="E88" s="97"/>
      <c r="F88" s="97"/>
      <c r="G88" s="99"/>
      <c r="H88" s="98"/>
      <c r="I88" s="98"/>
      <c r="J88" s="97"/>
      <c r="K88" s="97"/>
      <c r="L88" s="97"/>
      <c r="M88" s="97"/>
    </row>
    <row r="89" spans="1:13">
      <c r="A89" s="100">
        <v>86</v>
      </c>
      <c r="B89" s="97"/>
      <c r="C89" s="97"/>
      <c r="D89" s="97"/>
      <c r="E89" s="97"/>
      <c r="F89" s="97"/>
      <c r="G89" s="99"/>
      <c r="H89" s="98"/>
      <c r="I89" s="98"/>
      <c r="J89" s="97"/>
      <c r="K89" s="97"/>
      <c r="L89" s="97"/>
      <c r="M89" s="97"/>
    </row>
    <row r="90" spans="1:13">
      <c r="A90" s="100">
        <v>87</v>
      </c>
      <c r="B90" s="97"/>
      <c r="C90" s="97"/>
      <c r="D90" s="97"/>
      <c r="E90" s="97"/>
      <c r="F90" s="97"/>
      <c r="G90" s="99"/>
      <c r="H90" s="98"/>
      <c r="I90" s="98"/>
      <c r="J90" s="97"/>
      <c r="K90" s="97"/>
      <c r="L90" s="97"/>
      <c r="M90" s="97"/>
    </row>
    <row r="91" spans="1:13">
      <c r="A91" s="100">
        <v>88</v>
      </c>
      <c r="B91" s="97"/>
      <c r="C91" s="97"/>
      <c r="D91" s="97"/>
      <c r="E91" s="97"/>
      <c r="F91" s="97"/>
      <c r="G91" s="99"/>
      <c r="H91" s="98"/>
      <c r="I91" s="98"/>
      <c r="J91" s="97"/>
      <c r="K91" s="97"/>
      <c r="L91" s="97"/>
      <c r="M91" s="97"/>
    </row>
    <row r="92" spans="1:13">
      <c r="A92" s="100">
        <v>89</v>
      </c>
      <c r="B92" s="97"/>
      <c r="C92" s="97"/>
      <c r="D92" s="97"/>
      <c r="E92" s="97"/>
      <c r="F92" s="97"/>
      <c r="G92" s="99"/>
      <c r="H92" s="98"/>
      <c r="I92" s="98"/>
      <c r="J92" s="97"/>
      <c r="K92" s="97"/>
      <c r="L92" s="97"/>
      <c r="M92" s="97"/>
    </row>
    <row r="93" spans="1:13">
      <c r="A93" s="100">
        <v>90</v>
      </c>
      <c r="B93" s="97"/>
      <c r="C93" s="97"/>
      <c r="D93" s="97"/>
      <c r="E93" s="97"/>
      <c r="F93" s="97"/>
      <c r="G93" s="99"/>
      <c r="H93" s="98"/>
      <c r="I93" s="98"/>
      <c r="J93" s="97"/>
      <c r="K93" s="97"/>
      <c r="L93" s="97"/>
      <c r="M93" s="97"/>
    </row>
    <row r="94" spans="1:13">
      <c r="A94" s="100">
        <v>91</v>
      </c>
      <c r="B94" s="97"/>
      <c r="C94" s="97"/>
      <c r="D94" s="97"/>
      <c r="E94" s="97"/>
      <c r="F94" s="97"/>
      <c r="G94" s="99"/>
      <c r="H94" s="98"/>
      <c r="I94" s="98"/>
      <c r="J94" s="97"/>
      <c r="K94" s="97"/>
      <c r="L94" s="97"/>
      <c r="M94" s="97"/>
    </row>
    <row r="95" spans="1:13">
      <c r="A95" s="100">
        <v>92</v>
      </c>
      <c r="B95" s="97"/>
      <c r="C95" s="97"/>
      <c r="D95" s="97"/>
      <c r="E95" s="97"/>
      <c r="F95" s="97"/>
      <c r="G95" s="99"/>
      <c r="H95" s="98"/>
      <c r="I95" s="98"/>
      <c r="J95" s="97"/>
      <c r="K95" s="97"/>
      <c r="L95" s="97"/>
      <c r="M95" s="97"/>
    </row>
    <row r="96" spans="1:13">
      <c r="A96" s="100">
        <v>93</v>
      </c>
      <c r="B96" s="97"/>
      <c r="C96" s="97"/>
      <c r="D96" s="97"/>
      <c r="E96" s="97"/>
      <c r="F96" s="97"/>
      <c r="G96" s="99"/>
      <c r="H96" s="98"/>
      <c r="I96" s="98"/>
      <c r="J96" s="97"/>
      <c r="K96" s="97"/>
      <c r="L96" s="97"/>
      <c r="M96" s="97"/>
    </row>
    <row r="97" spans="1:13">
      <c r="A97" s="100">
        <v>94</v>
      </c>
      <c r="B97" s="97"/>
      <c r="C97" s="97"/>
      <c r="D97" s="97"/>
      <c r="E97" s="97"/>
      <c r="F97" s="97"/>
      <c r="G97" s="99"/>
      <c r="H97" s="98"/>
      <c r="I97" s="98"/>
      <c r="J97" s="97"/>
      <c r="K97" s="97"/>
      <c r="L97" s="97"/>
      <c r="M97" s="97"/>
    </row>
    <row r="98" spans="1:13">
      <c r="A98" s="100">
        <v>95</v>
      </c>
      <c r="B98" s="97"/>
      <c r="C98" s="97"/>
      <c r="D98" s="97"/>
      <c r="E98" s="97"/>
      <c r="F98" s="97"/>
      <c r="G98" s="99"/>
      <c r="H98" s="98"/>
      <c r="I98" s="98"/>
      <c r="J98" s="97"/>
      <c r="K98" s="97"/>
      <c r="L98" s="97"/>
      <c r="M98" s="97"/>
    </row>
    <row r="99" spans="1:13">
      <c r="A99" s="100">
        <v>96</v>
      </c>
      <c r="B99" s="97"/>
      <c r="C99" s="97"/>
      <c r="D99" s="97"/>
      <c r="E99" s="97"/>
      <c r="F99" s="97"/>
      <c r="G99" s="99"/>
      <c r="H99" s="98"/>
      <c r="I99" s="98"/>
      <c r="J99" s="97"/>
      <c r="K99" s="97"/>
      <c r="L99" s="97"/>
      <c r="M99" s="97"/>
    </row>
    <row r="100" spans="1:13">
      <c r="A100" s="100">
        <v>97</v>
      </c>
      <c r="B100" s="97"/>
      <c r="C100" s="97"/>
      <c r="D100" s="97"/>
      <c r="E100" s="97"/>
      <c r="F100" s="97"/>
      <c r="G100" s="99"/>
      <c r="H100" s="98"/>
      <c r="I100" s="98"/>
      <c r="J100" s="97"/>
      <c r="K100" s="97"/>
      <c r="L100" s="97"/>
      <c r="M100" s="97"/>
    </row>
    <row r="101" spans="1:13">
      <c r="A101" s="100">
        <v>98</v>
      </c>
      <c r="B101" s="97"/>
      <c r="C101" s="97"/>
      <c r="D101" s="97"/>
      <c r="E101" s="97"/>
      <c r="F101" s="97"/>
      <c r="G101" s="99"/>
      <c r="H101" s="98"/>
      <c r="I101" s="98"/>
      <c r="J101" s="97"/>
      <c r="K101" s="97"/>
      <c r="L101" s="97"/>
      <c r="M101" s="97"/>
    </row>
    <row r="102" spans="1:13">
      <c r="A102" s="100">
        <v>99</v>
      </c>
      <c r="B102" s="97"/>
      <c r="C102" s="97"/>
      <c r="D102" s="97"/>
      <c r="E102" s="97"/>
      <c r="F102" s="97"/>
      <c r="G102" s="99"/>
      <c r="H102" s="98"/>
      <c r="I102" s="98"/>
      <c r="J102" s="97"/>
      <c r="K102" s="97"/>
      <c r="L102" s="97"/>
      <c r="M102" s="97"/>
    </row>
    <row r="103" spans="1:13">
      <c r="A103" s="100">
        <v>100</v>
      </c>
      <c r="B103" s="97"/>
      <c r="C103" s="97"/>
      <c r="D103" s="97"/>
      <c r="E103" s="97"/>
      <c r="F103" s="97"/>
      <c r="G103" s="99"/>
      <c r="H103" s="98"/>
      <c r="I103" s="98"/>
      <c r="J103" s="97"/>
      <c r="K103" s="97"/>
      <c r="L103" s="97"/>
      <c r="M103" s="97"/>
    </row>
  </sheetData>
  <mergeCells count="1">
    <mergeCell ref="A1:M1"/>
  </mergeCells>
  <phoneticPr fontId="7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>
    <pageSetUpPr fitToPage="1"/>
  </sheetPr>
  <dimension ref="A1:M11"/>
  <sheetViews>
    <sheetView showGridLines="0" workbookViewId="0">
      <selection activeCell="D17" sqref="D17"/>
    </sheetView>
  </sheetViews>
  <sheetFormatPr defaultColWidth="8.88671875" defaultRowHeight="13.5"/>
  <cols>
    <col min="1" max="1" width="25.5546875" style="8" customWidth="1"/>
    <col min="2" max="2" width="14.21875" style="8" customWidth="1"/>
    <col min="3" max="5" width="10.6640625" style="8" customWidth="1"/>
    <col min="6" max="6" width="12.88671875" style="10" customWidth="1"/>
    <col min="7" max="7" width="10.21875" style="10" customWidth="1"/>
    <col min="8" max="8" width="9.33203125" style="10" customWidth="1"/>
    <col min="9" max="9" width="12.88671875" style="10" customWidth="1"/>
    <col min="10" max="10" width="10.33203125" style="8" customWidth="1"/>
    <col min="11" max="11" width="17.109375" style="8" customWidth="1"/>
    <col min="12" max="12" width="9.109375" style="8" customWidth="1"/>
    <col min="13" max="13" width="10.6640625" style="1" customWidth="1"/>
    <col min="14" max="16384" width="8.88671875" style="1"/>
  </cols>
  <sheetData>
    <row r="1" spans="1:13" ht="30" customHeight="1">
      <c r="A1" s="251"/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</row>
    <row r="2" spans="1:13" s="2" customFormat="1" ht="26.25" customHeight="1">
      <c r="A2" s="245" t="s">
        <v>73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</row>
    <row r="3" spans="1:13" s="2" customFormat="1" ht="24" customHeight="1">
      <c r="A3" s="11"/>
      <c r="B3" s="11"/>
      <c r="C3" s="11"/>
      <c r="D3" s="11"/>
      <c r="E3" s="11"/>
      <c r="F3" s="12"/>
      <c r="G3" s="12"/>
      <c r="H3" s="12"/>
      <c r="I3" s="12"/>
      <c r="J3" s="11"/>
      <c r="K3" s="11"/>
      <c r="L3" s="13"/>
      <c r="M3" s="14"/>
    </row>
    <row r="4" spans="1:13" s="2" customFormat="1" ht="21.95" customHeight="1">
      <c r="A4" s="258" t="s">
        <v>11</v>
      </c>
      <c r="B4" s="260" t="s">
        <v>0</v>
      </c>
      <c r="C4" s="260" t="s">
        <v>1</v>
      </c>
      <c r="D4" s="262" t="s">
        <v>12</v>
      </c>
      <c r="E4" s="256" t="s">
        <v>13</v>
      </c>
      <c r="F4" s="254" t="s">
        <v>6</v>
      </c>
      <c r="G4" s="254" t="s">
        <v>10</v>
      </c>
      <c r="H4" s="254"/>
      <c r="I4" s="254" t="s">
        <v>9</v>
      </c>
      <c r="J4" s="254" t="s">
        <v>3</v>
      </c>
      <c r="K4" s="254" t="s">
        <v>2</v>
      </c>
      <c r="L4" s="252" t="s">
        <v>4</v>
      </c>
      <c r="M4" s="15"/>
    </row>
    <row r="5" spans="1:13" s="2" customFormat="1" ht="21.95" customHeight="1">
      <c r="A5" s="259"/>
      <c r="B5" s="261"/>
      <c r="C5" s="261"/>
      <c r="D5" s="257"/>
      <c r="E5" s="257"/>
      <c r="F5" s="255"/>
      <c r="G5" s="93" t="s">
        <v>7</v>
      </c>
      <c r="H5" s="93" t="s">
        <v>8</v>
      </c>
      <c r="I5" s="255"/>
      <c r="J5" s="255"/>
      <c r="K5" s="255"/>
      <c r="L5" s="253"/>
      <c r="M5" s="15"/>
    </row>
    <row r="6" spans="1:13" s="2" customFormat="1" ht="52.15" customHeight="1">
      <c r="A6" s="16"/>
      <c r="B6" s="17"/>
      <c r="C6" s="17"/>
      <c r="D6" s="17"/>
      <c r="E6" s="17"/>
      <c r="F6" s="19">
        <v>100000</v>
      </c>
      <c r="G6" s="20">
        <f>IF(F6&gt;125000,F6*8%,0)</f>
        <v>0</v>
      </c>
      <c r="H6" s="20">
        <f t="shared" ref="H6" si="0">G6*10%</f>
        <v>0</v>
      </c>
      <c r="I6" s="21">
        <f>F6-(G6+H6)</f>
        <v>100000</v>
      </c>
      <c r="J6" s="17"/>
      <c r="K6" s="17"/>
      <c r="L6" s="18"/>
      <c r="M6" s="15"/>
    </row>
    <row r="7" spans="1:13" s="2" customFormat="1" ht="52.15" customHeight="1">
      <c r="A7" s="16"/>
      <c r="B7" s="17"/>
      <c r="C7" s="17"/>
      <c r="D7" s="17"/>
      <c r="E7" s="17"/>
      <c r="F7" s="19">
        <v>125000</v>
      </c>
      <c r="G7" s="20">
        <f>IF(F7&gt;125000,F7*8%,0)</f>
        <v>0</v>
      </c>
      <c r="H7" s="20">
        <f t="shared" ref="H7" si="1">G7*10%</f>
        <v>0</v>
      </c>
      <c r="I7" s="21">
        <f>F7-(G7+H7)</f>
        <v>125000</v>
      </c>
      <c r="J7" s="17"/>
      <c r="K7" s="17"/>
      <c r="L7" s="18"/>
      <c r="M7" s="15"/>
    </row>
    <row r="8" spans="1:13" s="2" customFormat="1" ht="52.15" customHeight="1">
      <c r="A8" s="16"/>
      <c r="B8" s="17"/>
      <c r="C8" s="17"/>
      <c r="D8" s="17"/>
      <c r="E8" s="17"/>
      <c r="F8" s="19">
        <v>126000</v>
      </c>
      <c r="G8" s="20">
        <f>IF(F8&gt;125000,F8*8%,0)</f>
        <v>10080</v>
      </c>
      <c r="H8" s="20">
        <f t="shared" ref="H8" si="2">G8*10%</f>
        <v>1008</v>
      </c>
      <c r="I8" s="21">
        <f>F8-(G8+H8)</f>
        <v>114912</v>
      </c>
      <c r="J8" s="17"/>
      <c r="K8" s="17"/>
      <c r="L8" s="18"/>
      <c r="M8" s="15"/>
    </row>
    <row r="9" spans="1:13" s="2" customFormat="1" ht="52.15" customHeight="1">
      <c r="A9" s="16"/>
      <c r="B9" s="17"/>
      <c r="C9" s="17"/>
      <c r="D9" s="17"/>
      <c r="E9" s="17"/>
      <c r="F9" s="19">
        <v>1000000</v>
      </c>
      <c r="G9" s="20">
        <f>IF(F9&gt;125000,F9*8%,0)</f>
        <v>80000</v>
      </c>
      <c r="H9" s="20">
        <f t="shared" ref="H9" si="3">G9*10%</f>
        <v>8000</v>
      </c>
      <c r="I9" s="21">
        <f>F9-(G9+H9)</f>
        <v>912000</v>
      </c>
      <c r="J9" s="17"/>
      <c r="K9" s="17"/>
      <c r="L9" s="18"/>
      <c r="M9" s="15"/>
    </row>
    <row r="10" spans="1:13" s="2" customFormat="1" ht="34.9" customHeight="1">
      <c r="A10" s="3" t="s">
        <v>5</v>
      </c>
      <c r="B10" s="4"/>
      <c r="C10" s="4"/>
      <c r="D10" s="4"/>
      <c r="E10" s="4"/>
      <c r="F10" s="5">
        <f>SUM(F6:F9)</f>
        <v>1351000</v>
      </c>
      <c r="G10" s="5">
        <f t="shared" ref="G10:I10" si="4">SUM(G6:G9)</f>
        <v>90080</v>
      </c>
      <c r="H10" s="5">
        <f t="shared" si="4"/>
        <v>9008</v>
      </c>
      <c r="I10" s="5">
        <f t="shared" si="4"/>
        <v>1251912</v>
      </c>
      <c r="J10" s="4"/>
      <c r="K10" s="6"/>
      <c r="L10" s="7"/>
      <c r="M10" s="15"/>
    </row>
    <row r="11" spans="1:13" ht="24.95" customHeight="1">
      <c r="F11" s="9"/>
    </row>
  </sheetData>
  <mergeCells count="13">
    <mergeCell ref="A1:M1"/>
    <mergeCell ref="A2:M2"/>
    <mergeCell ref="L4:L5"/>
    <mergeCell ref="I4:I5"/>
    <mergeCell ref="J4:J5"/>
    <mergeCell ref="K4:K5"/>
    <mergeCell ref="E4:E5"/>
    <mergeCell ref="G4:H4"/>
    <mergeCell ref="A4:A5"/>
    <mergeCell ref="B4:B5"/>
    <mergeCell ref="C4:C5"/>
    <mergeCell ref="F4:F5"/>
    <mergeCell ref="D4:D5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5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view="pageBreakPreview" zoomScale="110" zoomScaleNormal="130" zoomScaleSheetLayoutView="110" workbookViewId="0">
      <selection activeCell="E11" sqref="E11"/>
    </sheetView>
  </sheetViews>
  <sheetFormatPr defaultRowHeight="16.5"/>
  <cols>
    <col min="1" max="1" width="8.77734375" style="94" bestFit="1" customWidth="1"/>
    <col min="2" max="3" width="17.109375" style="94" bestFit="1" customWidth="1"/>
    <col min="4" max="4" width="11.33203125" style="94" customWidth="1"/>
    <col min="5" max="5" width="9.88671875" style="94" customWidth="1"/>
    <col min="6" max="6" width="9.109375" style="94" customWidth="1"/>
    <col min="7" max="7" width="14.6640625" style="94" bestFit="1" customWidth="1"/>
    <col min="8" max="8" width="12.21875" style="94" bestFit="1" customWidth="1"/>
    <col min="9" max="9" width="8.33203125" style="94" bestFit="1" customWidth="1"/>
    <col min="10" max="11" width="8.88671875" style="94"/>
    <col min="12" max="12" width="10.88671875" style="94" customWidth="1"/>
    <col min="13" max="16384" width="8.88671875" style="94"/>
  </cols>
  <sheetData>
    <row r="1" spans="1:12" ht="31.5">
      <c r="A1" s="266" t="s">
        <v>105</v>
      </c>
      <c r="B1" s="266"/>
      <c r="C1" s="266"/>
      <c r="D1" s="266"/>
      <c r="E1" s="266"/>
      <c r="F1" s="266"/>
      <c r="G1" s="266"/>
      <c r="H1" s="266"/>
      <c r="I1" s="132"/>
      <c r="J1" s="132"/>
      <c r="K1" s="132"/>
      <c r="L1" s="132"/>
    </row>
    <row r="2" spans="1:12" ht="15" customHeight="1">
      <c r="A2" s="133"/>
      <c r="B2" s="133"/>
      <c r="C2" s="133"/>
      <c r="D2" s="133"/>
      <c r="E2" s="133"/>
      <c r="F2" s="133"/>
      <c r="G2" s="133"/>
      <c r="H2" s="133"/>
      <c r="I2" s="132"/>
      <c r="J2" s="132"/>
      <c r="K2" s="132"/>
      <c r="L2" s="132"/>
    </row>
    <row r="3" spans="1:12" ht="31.5">
      <c r="A3" s="133"/>
      <c r="B3" s="133"/>
      <c r="C3" s="133"/>
      <c r="D3" s="133"/>
      <c r="E3" s="133"/>
      <c r="F3" s="133"/>
      <c r="G3" s="133"/>
      <c r="H3" s="133"/>
      <c r="I3" s="132"/>
      <c r="J3" s="132"/>
      <c r="K3" s="132"/>
      <c r="L3" s="132"/>
    </row>
    <row r="4" spans="1:12">
      <c r="E4" s="268" t="s">
        <v>104</v>
      </c>
      <c r="F4" s="268"/>
      <c r="G4" s="268"/>
      <c r="H4" s="268"/>
    </row>
    <row r="5" spans="1:12">
      <c r="A5" s="264" t="s">
        <v>103</v>
      </c>
      <c r="B5" s="265"/>
      <c r="C5" s="265"/>
      <c r="D5" s="265"/>
      <c r="E5" s="265"/>
      <c r="F5" s="265"/>
      <c r="G5" s="265"/>
      <c r="H5" s="265"/>
    </row>
    <row r="6" spans="1:12" ht="17.25" thickBot="1">
      <c r="A6" s="105"/>
      <c r="B6" s="105"/>
      <c r="C6" s="105"/>
      <c r="D6" s="105"/>
      <c r="E6" s="105"/>
      <c r="F6" s="105"/>
      <c r="G6" s="105"/>
      <c r="H6" s="131" t="s">
        <v>102</v>
      </c>
      <c r="I6" s="105"/>
      <c r="J6" s="105"/>
      <c r="K6" s="130" t="s">
        <v>95</v>
      </c>
      <c r="L6" s="130" t="s">
        <v>101</v>
      </c>
    </row>
    <row r="7" spans="1:12" ht="17.25" thickBot="1">
      <c r="A7" s="129" t="s">
        <v>100</v>
      </c>
      <c r="B7" s="128" t="s">
        <v>99</v>
      </c>
      <c r="C7" s="128" t="s">
        <v>98</v>
      </c>
      <c r="D7" s="128" t="s">
        <v>97</v>
      </c>
      <c r="E7" s="128" t="s">
        <v>96</v>
      </c>
      <c r="F7" s="128" t="s">
        <v>95</v>
      </c>
      <c r="G7" s="128" t="s">
        <v>94</v>
      </c>
      <c r="H7" s="127" t="s">
        <v>93</v>
      </c>
      <c r="I7" s="105"/>
      <c r="J7" s="105"/>
      <c r="K7" s="112" t="s">
        <v>92</v>
      </c>
      <c r="L7" s="111">
        <v>13.3</v>
      </c>
    </row>
    <row r="8" spans="1:12">
      <c r="A8" s="126">
        <v>44131</v>
      </c>
      <c r="B8" s="125" t="s">
        <v>106</v>
      </c>
      <c r="C8" s="124" t="s">
        <v>91</v>
      </c>
      <c r="D8" s="122">
        <v>316.60000000000002</v>
      </c>
      <c r="E8" s="123">
        <v>1327.99</v>
      </c>
      <c r="F8" s="122" t="s">
        <v>90</v>
      </c>
      <c r="G8" s="121">
        <v>13400</v>
      </c>
      <c r="H8" s="120">
        <f>ROUNDDOWN((D8*E8/VLOOKUP(F8,$K$6:$L$9,2,FALSE))+G8,-1)</f>
        <v>45010</v>
      </c>
      <c r="I8" s="105"/>
      <c r="J8" s="105"/>
      <c r="K8" s="112" t="s">
        <v>89</v>
      </c>
      <c r="L8" s="111">
        <v>14.3</v>
      </c>
    </row>
    <row r="9" spans="1:12" ht="17.25" thickBot="1">
      <c r="A9" s="119"/>
      <c r="B9" s="118"/>
      <c r="C9" s="117"/>
      <c r="D9" s="115"/>
      <c r="E9" s="116"/>
      <c r="F9" s="115"/>
      <c r="G9" s="114"/>
      <c r="H9" s="113"/>
      <c r="I9" s="105"/>
      <c r="J9" s="105"/>
      <c r="K9" s="112" t="s">
        <v>88</v>
      </c>
      <c r="L9" s="111">
        <v>9.77</v>
      </c>
    </row>
    <row r="10" spans="1:12" ht="17.25" thickBot="1">
      <c r="A10" s="267" t="s">
        <v>5</v>
      </c>
      <c r="B10" s="267"/>
      <c r="C10" s="267"/>
      <c r="D10" s="110"/>
      <c r="E10" s="109"/>
      <c r="F10" s="108"/>
      <c r="G10" s="107"/>
      <c r="H10" s="106">
        <f>SUM(H8:H8)</f>
        <v>45010</v>
      </c>
      <c r="I10" s="105"/>
      <c r="J10" s="105"/>
      <c r="K10" s="104"/>
      <c r="L10" s="104"/>
    </row>
    <row r="11" spans="1:12">
      <c r="H11" s="103"/>
    </row>
    <row r="13" spans="1:12">
      <c r="A13" s="263"/>
      <c r="B13" s="263"/>
      <c r="C13" s="263"/>
      <c r="D13" s="263"/>
      <c r="E13" s="263"/>
      <c r="F13" s="263"/>
      <c r="G13" s="263"/>
      <c r="H13" s="263"/>
      <c r="I13" s="263"/>
      <c r="J13" s="263"/>
      <c r="K13" s="263"/>
      <c r="L13" s="263"/>
    </row>
    <row r="14" spans="1:12">
      <c r="A14" s="263"/>
      <c r="B14" s="263"/>
      <c r="C14" s="263"/>
      <c r="D14" s="263"/>
      <c r="E14" s="263"/>
      <c r="F14" s="263"/>
      <c r="G14" s="263"/>
      <c r="H14" s="263"/>
      <c r="I14" s="263"/>
      <c r="J14" s="263"/>
      <c r="K14" s="263"/>
      <c r="L14" s="263"/>
    </row>
    <row r="28" ht="22.5" customHeight="1"/>
    <row r="44" spans="4:4">
      <c r="D44" s="94" t="s">
        <v>87</v>
      </c>
    </row>
  </sheetData>
  <mergeCells count="6">
    <mergeCell ref="A13:L13"/>
    <mergeCell ref="A14:L14"/>
    <mergeCell ref="A5:H5"/>
    <mergeCell ref="A1:H1"/>
    <mergeCell ref="A10:C10"/>
    <mergeCell ref="E4:H4"/>
  </mergeCells>
  <phoneticPr fontId="7" type="noConversion"/>
  <dataValidations count="1">
    <dataValidation type="list" allowBlank="1" showInputMessage="1" showErrorMessage="1" sqref="F15 F17:F26 F8:F12">
      <formula1>"휘발유,경유,LPG"</formula1>
    </dataValidation>
  </dataValidations>
  <pageMargins left="0.7" right="0.7" top="0.75" bottom="0.75" header="0.3" footer="0.3"/>
  <pageSetup paperSize="9" scale="71" fitToHeight="0" orientation="portrait" r:id="rId1"/>
  <colBreaks count="1" manualBreakCount="1">
    <brk id="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workbookViewId="0">
      <selection activeCell="M43" sqref="M43"/>
    </sheetView>
  </sheetViews>
  <sheetFormatPr defaultRowHeight="16.5"/>
  <cols>
    <col min="1" max="1" width="16" style="134" bestFit="1" customWidth="1"/>
    <col min="2" max="2" width="1.33203125" style="134" customWidth="1"/>
    <col min="3" max="3" width="3" style="134" customWidth="1"/>
    <col min="4" max="4" width="15.77734375" style="134" customWidth="1"/>
    <col min="5" max="5" width="3.5546875" style="136" customWidth="1"/>
    <col min="6" max="6" width="7.21875" style="134" customWidth="1"/>
    <col min="7" max="7" width="3.21875" style="136" customWidth="1"/>
    <col min="8" max="8" width="14" style="134" customWidth="1"/>
    <col min="9" max="9" width="11" style="135" customWidth="1"/>
    <col min="10" max="10" width="7.6640625" style="134" customWidth="1"/>
    <col min="11" max="16384" width="8.88671875" style="134"/>
  </cols>
  <sheetData>
    <row r="1" spans="1:12" ht="21">
      <c r="A1" s="270" t="s">
        <v>153</v>
      </c>
      <c r="B1" s="270"/>
      <c r="C1" s="270"/>
      <c r="D1" s="270"/>
      <c r="E1" s="270"/>
      <c r="F1" s="270"/>
      <c r="G1" s="270"/>
      <c r="H1" s="270"/>
      <c r="I1" s="270"/>
      <c r="J1" s="270"/>
    </row>
    <row r="2" spans="1:12">
      <c r="A2" s="271" t="s">
        <v>152</v>
      </c>
      <c r="B2" s="271"/>
      <c r="C2" s="271"/>
      <c r="D2" s="271"/>
      <c r="E2" s="271"/>
      <c r="F2" s="271"/>
      <c r="G2" s="271"/>
      <c r="H2" s="271"/>
      <c r="I2" s="271"/>
      <c r="J2" s="271"/>
    </row>
    <row r="3" spans="1:12" s="137" customFormat="1" ht="17.25" thickBot="1">
      <c r="A3" s="195" t="s">
        <v>151</v>
      </c>
      <c r="E3" s="139"/>
      <c r="F3" s="194"/>
      <c r="G3" s="193"/>
      <c r="H3" s="192" t="s">
        <v>150</v>
      </c>
      <c r="I3" s="191"/>
      <c r="J3" s="190" t="s">
        <v>149</v>
      </c>
    </row>
    <row r="4" spans="1:12" s="137" customFormat="1">
      <c r="A4" s="272" t="s">
        <v>148</v>
      </c>
      <c r="B4" s="274" t="s">
        <v>147</v>
      </c>
      <c r="C4" s="275"/>
      <c r="D4" s="275"/>
      <c r="E4" s="275"/>
      <c r="F4" s="275"/>
      <c r="G4" s="275"/>
      <c r="H4" s="275"/>
      <c r="I4" s="276"/>
      <c r="J4" s="272" t="s">
        <v>146</v>
      </c>
    </row>
    <row r="5" spans="1:12" s="137" customFormat="1" ht="10.5" customHeight="1" thickBot="1">
      <c r="A5" s="273"/>
      <c r="B5" s="277"/>
      <c r="C5" s="278"/>
      <c r="D5" s="278"/>
      <c r="E5" s="278"/>
      <c r="F5" s="278"/>
      <c r="G5" s="278"/>
      <c r="H5" s="278"/>
      <c r="I5" s="279"/>
      <c r="J5" s="280"/>
    </row>
    <row r="6" spans="1:12" s="137" customFormat="1" ht="10.5" customHeight="1" thickTop="1">
      <c r="A6" s="189"/>
      <c r="B6" s="188"/>
      <c r="C6" s="186"/>
      <c r="D6" s="186"/>
      <c r="E6" s="187"/>
      <c r="F6" s="186"/>
      <c r="G6" s="187"/>
      <c r="H6" s="186"/>
      <c r="I6" s="185"/>
      <c r="J6" s="184"/>
    </row>
    <row r="7" spans="1:12" s="137" customFormat="1">
      <c r="A7" s="152"/>
      <c r="B7" s="151"/>
      <c r="C7" s="183" t="s">
        <v>145</v>
      </c>
      <c r="D7" s="150"/>
      <c r="E7" s="149"/>
      <c r="F7" s="150"/>
      <c r="G7" s="149"/>
      <c r="H7" s="150"/>
      <c r="I7" s="147"/>
      <c r="J7" s="146"/>
    </row>
    <row r="8" spans="1:12" s="137" customFormat="1" ht="16.5" customHeight="1">
      <c r="A8" s="281">
        <f>E51</f>
        <v>3921912000</v>
      </c>
      <c r="B8" s="151"/>
      <c r="C8" s="282" t="s">
        <v>144</v>
      </c>
      <c r="D8" s="282"/>
      <c r="E8" s="282"/>
      <c r="F8" s="282"/>
      <c r="G8" s="282"/>
      <c r="H8" s="282"/>
      <c r="I8" s="182"/>
      <c r="J8" s="146"/>
    </row>
    <row r="9" spans="1:12" s="137" customFormat="1">
      <c r="A9" s="281"/>
      <c r="B9" s="151"/>
      <c r="C9" s="282"/>
      <c r="D9" s="282"/>
      <c r="E9" s="282"/>
      <c r="F9" s="282"/>
      <c r="G9" s="282"/>
      <c r="H9" s="282"/>
      <c r="I9" s="147"/>
      <c r="J9" s="146"/>
    </row>
    <row r="10" spans="1:12" s="137" customFormat="1" ht="9.75" customHeight="1">
      <c r="A10" s="152"/>
      <c r="B10" s="151"/>
      <c r="C10" s="150"/>
      <c r="D10" s="150"/>
      <c r="E10" s="149"/>
      <c r="F10" s="150"/>
      <c r="G10" s="149"/>
      <c r="H10" s="150"/>
      <c r="I10" s="147"/>
      <c r="J10" s="146"/>
    </row>
    <row r="11" spans="1:12" s="137" customFormat="1">
      <c r="A11" s="181"/>
      <c r="B11" s="151"/>
      <c r="C11" s="164" t="s">
        <v>143</v>
      </c>
      <c r="D11" s="164" t="s">
        <v>142</v>
      </c>
      <c r="E11" s="149"/>
      <c r="F11" s="149"/>
      <c r="G11" s="149"/>
      <c r="H11" s="150"/>
      <c r="I11" s="147"/>
      <c r="J11" s="146"/>
      <c r="L11" s="174"/>
    </row>
    <row r="12" spans="1:12" s="137" customFormat="1" ht="7.5" customHeight="1">
      <c r="A12" s="152"/>
      <c r="B12" s="151"/>
      <c r="C12" s="150"/>
      <c r="D12" s="150"/>
      <c r="E12" s="149"/>
      <c r="F12" s="150"/>
      <c r="G12" s="149"/>
      <c r="H12" s="150"/>
      <c r="I12" s="147"/>
      <c r="J12" s="146"/>
      <c r="L12" s="174"/>
    </row>
    <row r="13" spans="1:12" s="137" customFormat="1" ht="27" customHeight="1">
      <c r="A13" s="152"/>
      <c r="B13" s="151"/>
      <c r="C13" s="150"/>
      <c r="D13" s="180" t="s">
        <v>141</v>
      </c>
      <c r="E13" s="170" t="s">
        <v>140</v>
      </c>
      <c r="F13" s="163" t="s">
        <v>139</v>
      </c>
      <c r="G13" s="170"/>
      <c r="H13" s="150"/>
      <c r="I13" s="147"/>
      <c r="J13" s="146"/>
      <c r="L13" s="174"/>
    </row>
    <row r="14" spans="1:12" s="137" customFormat="1" ht="9" customHeight="1">
      <c r="A14" s="152"/>
      <c r="B14" s="151"/>
      <c r="C14" s="150"/>
      <c r="D14" s="150"/>
      <c r="E14" s="149"/>
      <c r="F14" s="150"/>
      <c r="G14" s="149"/>
      <c r="H14" s="150"/>
      <c r="I14" s="147"/>
      <c r="J14" s="146"/>
      <c r="L14" s="174"/>
    </row>
    <row r="15" spans="1:12" s="137" customFormat="1" ht="17.25" thickBot="1">
      <c r="A15" s="152"/>
      <c r="B15" s="151"/>
      <c r="C15" s="150"/>
      <c r="D15" s="179">
        <v>300000</v>
      </c>
      <c r="E15" s="149" t="s">
        <v>138</v>
      </c>
      <c r="F15" s="178">
        <v>12000</v>
      </c>
      <c r="G15" s="149" t="s">
        <v>120</v>
      </c>
      <c r="H15" s="177">
        <f>D15*F15</f>
        <v>3600000000</v>
      </c>
      <c r="I15" s="176"/>
      <c r="J15" s="175"/>
      <c r="L15" s="174"/>
    </row>
    <row r="16" spans="1:12" s="137" customFormat="1" ht="8.25" customHeight="1" thickTop="1">
      <c r="A16" s="152"/>
      <c r="B16" s="151"/>
      <c r="C16" s="150"/>
      <c r="D16" s="150"/>
      <c r="E16" s="149"/>
      <c r="F16" s="150"/>
      <c r="G16" s="149"/>
      <c r="H16" s="150"/>
      <c r="I16" s="147"/>
      <c r="J16" s="146"/>
      <c r="L16" s="174"/>
    </row>
    <row r="17" spans="1:12" s="137" customFormat="1">
      <c r="A17" s="152"/>
      <c r="B17" s="151"/>
      <c r="C17" s="164" t="s">
        <v>137</v>
      </c>
      <c r="D17" s="164" t="s">
        <v>136</v>
      </c>
      <c r="E17" s="149"/>
      <c r="F17" s="150"/>
      <c r="G17" s="149"/>
      <c r="H17" s="150"/>
      <c r="I17" s="147"/>
      <c r="J17" s="146"/>
      <c r="L17" s="174"/>
    </row>
    <row r="18" spans="1:12" s="137" customFormat="1" ht="9" customHeight="1">
      <c r="A18" s="152"/>
      <c r="B18" s="151"/>
      <c r="C18" s="150"/>
      <c r="D18" s="150"/>
      <c r="E18" s="149"/>
      <c r="F18" s="150"/>
      <c r="G18" s="149"/>
      <c r="H18" s="150"/>
      <c r="I18" s="147"/>
      <c r="J18" s="146"/>
      <c r="L18" s="174"/>
    </row>
    <row r="19" spans="1:12" s="137" customFormat="1">
      <c r="A19" s="152"/>
      <c r="B19" s="151"/>
      <c r="C19" s="150"/>
      <c r="D19" s="163" t="s">
        <v>135</v>
      </c>
      <c r="E19" s="170" t="s">
        <v>134</v>
      </c>
      <c r="F19" s="163" t="s">
        <v>133</v>
      </c>
      <c r="G19" s="149" t="s">
        <v>132</v>
      </c>
      <c r="H19" s="150"/>
      <c r="I19" s="147"/>
      <c r="J19" s="146"/>
    </row>
    <row r="20" spans="1:12" s="137" customFormat="1" ht="8.25" customHeight="1">
      <c r="A20" s="152"/>
      <c r="B20" s="151"/>
      <c r="C20" s="150"/>
      <c r="D20" s="150"/>
      <c r="E20" s="149"/>
      <c r="F20" s="150"/>
      <c r="G20" s="149"/>
      <c r="H20" s="150"/>
      <c r="I20" s="147"/>
      <c r="J20" s="146"/>
    </row>
    <row r="21" spans="1:12" s="137" customFormat="1">
      <c r="A21" s="152"/>
      <c r="B21" s="151"/>
      <c r="C21" s="150"/>
      <c r="D21" s="173">
        <f>D15+H27+H39</f>
        <v>307800</v>
      </c>
      <c r="E21" s="149" t="s">
        <v>112</v>
      </c>
      <c r="F21" s="172">
        <v>0.01</v>
      </c>
      <c r="G21" s="149" t="s">
        <v>120</v>
      </c>
      <c r="H21" s="157">
        <f>D21*F21</f>
        <v>3078</v>
      </c>
      <c r="I21" s="169">
        <f>H21*F15</f>
        <v>36936000</v>
      </c>
      <c r="J21" s="146"/>
    </row>
    <row r="22" spans="1:12" s="137" customFormat="1" ht="8.25" customHeight="1">
      <c r="A22" s="152"/>
      <c r="B22" s="151"/>
      <c r="C22" s="150"/>
      <c r="D22" s="150"/>
      <c r="E22" s="149"/>
      <c r="F22" s="150"/>
      <c r="G22" s="149"/>
      <c r="H22" s="150"/>
      <c r="I22" s="147"/>
      <c r="J22" s="146"/>
    </row>
    <row r="23" spans="1:12" s="137" customFormat="1">
      <c r="A23" s="152"/>
      <c r="B23" s="151"/>
      <c r="C23" s="164" t="s">
        <v>131</v>
      </c>
      <c r="D23" s="164" t="s">
        <v>130</v>
      </c>
      <c r="E23" s="149"/>
      <c r="F23" s="150"/>
      <c r="G23" s="149"/>
      <c r="H23" s="150"/>
      <c r="I23" s="147"/>
      <c r="J23" s="146"/>
    </row>
    <row r="24" spans="1:12" s="137" customFormat="1" ht="8.25" customHeight="1">
      <c r="A24" s="152"/>
      <c r="B24" s="151"/>
      <c r="C24" s="150"/>
      <c r="D24" s="150"/>
      <c r="E24" s="149"/>
      <c r="F24" s="150"/>
      <c r="G24" s="149"/>
      <c r="H24" s="150"/>
      <c r="I24" s="147"/>
      <c r="J24" s="146"/>
    </row>
    <row r="25" spans="1:12" s="137" customFormat="1">
      <c r="A25" s="152"/>
      <c r="B25" s="151"/>
      <c r="C25" s="150"/>
      <c r="D25" s="163" t="s">
        <v>129</v>
      </c>
      <c r="E25" s="170"/>
      <c r="F25" s="163"/>
      <c r="G25" s="149"/>
      <c r="H25" s="150"/>
      <c r="I25" s="147"/>
      <c r="J25" s="146"/>
    </row>
    <row r="26" spans="1:12" s="137" customFormat="1" ht="9" customHeight="1">
      <c r="A26" s="152"/>
      <c r="B26" s="151"/>
      <c r="C26" s="150"/>
      <c r="D26" s="150"/>
      <c r="E26" s="149"/>
      <c r="F26" s="150"/>
      <c r="G26" s="149"/>
      <c r="H26" s="150"/>
      <c r="I26" s="147"/>
      <c r="J26" s="146"/>
    </row>
    <row r="27" spans="1:12" s="137" customFormat="1" ht="19.5" customHeight="1">
      <c r="A27" s="152"/>
      <c r="B27" s="151"/>
      <c r="C27" s="150"/>
      <c r="D27" s="168">
        <f>D15</f>
        <v>300000</v>
      </c>
      <c r="E27" s="149" t="s">
        <v>128</v>
      </c>
      <c r="F27" s="167">
        <v>0.01</v>
      </c>
      <c r="G27" s="149" t="s">
        <v>120</v>
      </c>
      <c r="H27" s="157">
        <f>D27*F27</f>
        <v>3000</v>
      </c>
      <c r="I27" s="156">
        <f>H27*F15</f>
        <v>36000000</v>
      </c>
      <c r="J27" s="146"/>
    </row>
    <row r="28" spans="1:12" s="137" customFormat="1" ht="9" customHeight="1">
      <c r="A28" s="152"/>
      <c r="B28" s="151"/>
      <c r="C28" s="150"/>
      <c r="D28" s="150"/>
      <c r="E28" s="149"/>
      <c r="F28" s="150"/>
      <c r="G28" s="149"/>
      <c r="H28" s="150"/>
      <c r="I28" s="147"/>
      <c r="J28" s="146"/>
    </row>
    <row r="29" spans="1:12" s="137" customFormat="1">
      <c r="A29" s="152"/>
      <c r="B29" s="151"/>
      <c r="C29" s="164" t="s">
        <v>127</v>
      </c>
      <c r="D29" s="164" t="s">
        <v>126</v>
      </c>
      <c r="E29" s="149"/>
      <c r="F29" s="150"/>
      <c r="G29" s="149"/>
      <c r="H29" s="150"/>
      <c r="I29" s="147"/>
      <c r="J29" s="146"/>
      <c r="L29" s="171"/>
    </row>
    <row r="30" spans="1:12" s="137" customFormat="1" ht="6.75" customHeight="1">
      <c r="A30" s="152"/>
      <c r="B30" s="151"/>
      <c r="C30" s="150"/>
      <c r="D30" s="150"/>
      <c r="E30" s="149"/>
      <c r="F30" s="150"/>
      <c r="G30" s="149"/>
      <c r="H30" s="150"/>
      <c r="I30" s="147"/>
      <c r="J30" s="146"/>
    </row>
    <row r="31" spans="1:12" s="137" customFormat="1">
      <c r="A31" s="152"/>
      <c r="B31" s="151"/>
      <c r="C31" s="150"/>
      <c r="D31" s="163" t="s">
        <v>125</v>
      </c>
      <c r="E31" s="170"/>
      <c r="F31" s="163"/>
      <c r="G31" s="149"/>
      <c r="H31" s="150"/>
      <c r="I31" s="147"/>
      <c r="J31" s="146"/>
    </row>
    <row r="32" spans="1:12" s="137" customFormat="1" ht="8.25" customHeight="1">
      <c r="A32" s="152"/>
      <c r="B32" s="151"/>
      <c r="C32" s="150"/>
      <c r="D32" s="150"/>
      <c r="E32" s="149"/>
      <c r="F32" s="150"/>
      <c r="G32" s="149"/>
      <c r="H32" s="150"/>
      <c r="I32" s="147"/>
      <c r="J32" s="146"/>
    </row>
    <row r="33" spans="1:10" s="137" customFormat="1">
      <c r="A33" s="152"/>
      <c r="B33" s="151"/>
      <c r="C33" s="150"/>
      <c r="D33" s="168">
        <f>D15+H27+H39</f>
        <v>307800</v>
      </c>
      <c r="E33" s="160" t="s">
        <v>112</v>
      </c>
      <c r="F33" s="167">
        <v>0.02</v>
      </c>
      <c r="G33" s="149" t="s">
        <v>124</v>
      </c>
      <c r="H33" s="157">
        <f>D33*F33</f>
        <v>6156</v>
      </c>
      <c r="I33" s="169">
        <f>H33*F15</f>
        <v>73872000</v>
      </c>
      <c r="J33" s="146"/>
    </row>
    <row r="34" spans="1:10" s="137" customFormat="1" ht="8.25" customHeight="1">
      <c r="A34" s="152"/>
      <c r="B34" s="151"/>
      <c r="C34" s="150"/>
      <c r="D34" s="150"/>
      <c r="E34" s="149"/>
      <c r="F34" s="150"/>
      <c r="G34" s="149"/>
      <c r="H34" s="150"/>
      <c r="I34" s="147"/>
      <c r="J34" s="146"/>
    </row>
    <row r="35" spans="1:10" s="137" customFormat="1">
      <c r="A35" s="152"/>
      <c r="B35" s="151"/>
      <c r="C35" s="164" t="s">
        <v>123</v>
      </c>
      <c r="D35" s="164" t="s">
        <v>122</v>
      </c>
      <c r="E35" s="149"/>
      <c r="F35" s="150"/>
      <c r="G35" s="149"/>
      <c r="H35" s="150"/>
      <c r="I35" s="147"/>
      <c r="J35" s="146"/>
    </row>
    <row r="36" spans="1:10" s="137" customFormat="1" ht="6" customHeight="1">
      <c r="A36" s="152"/>
      <c r="B36" s="151"/>
      <c r="C36" s="150"/>
      <c r="D36" s="150"/>
      <c r="E36" s="149"/>
      <c r="F36" s="150"/>
      <c r="G36" s="149"/>
      <c r="H36" s="150"/>
      <c r="I36" s="147"/>
      <c r="J36" s="146"/>
    </row>
    <row r="37" spans="1:10" s="137" customFormat="1">
      <c r="A37" s="152"/>
      <c r="B37" s="151"/>
      <c r="C37" s="150"/>
      <c r="D37" s="163" t="s">
        <v>121</v>
      </c>
      <c r="E37" s="170"/>
      <c r="F37" s="150"/>
      <c r="G37" s="149"/>
      <c r="H37" s="150"/>
      <c r="I37" s="147"/>
      <c r="J37" s="146"/>
    </row>
    <row r="38" spans="1:10" s="137" customFormat="1" ht="9.75" customHeight="1">
      <c r="A38" s="152"/>
      <c r="B38" s="151"/>
      <c r="C38" s="150"/>
      <c r="D38" s="150"/>
      <c r="E38" s="149"/>
      <c r="F38" s="150"/>
      <c r="G38" s="149"/>
      <c r="H38" s="150"/>
      <c r="I38" s="147"/>
      <c r="J38" s="146"/>
    </row>
    <row r="39" spans="1:10" s="137" customFormat="1">
      <c r="A39" s="152"/>
      <c r="B39" s="151"/>
      <c r="C39" s="150"/>
      <c r="D39" s="168">
        <f>D15</f>
        <v>300000</v>
      </c>
      <c r="E39" s="160" t="s">
        <v>112</v>
      </c>
      <c r="F39" s="167">
        <v>1.6E-2</v>
      </c>
      <c r="G39" s="149" t="s">
        <v>120</v>
      </c>
      <c r="H39" s="157">
        <f>D39*F39</f>
        <v>4800</v>
      </c>
      <c r="I39" s="169">
        <f>H39*F15</f>
        <v>57600000</v>
      </c>
      <c r="J39" s="146"/>
    </row>
    <row r="40" spans="1:10" s="137" customFormat="1" ht="9.75" customHeight="1">
      <c r="A40" s="152"/>
      <c r="B40" s="151"/>
      <c r="C40" s="150"/>
      <c r="D40" s="150"/>
      <c r="E40" s="149"/>
      <c r="F40" s="150"/>
      <c r="G40" s="149"/>
      <c r="H40" s="150"/>
      <c r="I40" s="147"/>
      <c r="J40" s="146"/>
    </row>
    <row r="41" spans="1:10" s="137" customFormat="1">
      <c r="A41" s="152"/>
      <c r="B41" s="151"/>
      <c r="C41" s="164" t="s">
        <v>119</v>
      </c>
      <c r="D41" s="164" t="s">
        <v>118</v>
      </c>
      <c r="E41" s="149"/>
      <c r="F41" s="150"/>
      <c r="G41" s="149"/>
      <c r="H41" s="150"/>
      <c r="I41" s="147"/>
      <c r="J41" s="146"/>
    </row>
    <row r="42" spans="1:10" s="137" customFormat="1" ht="18.75" customHeight="1">
      <c r="A42" s="152"/>
      <c r="B42" s="151"/>
      <c r="C42" s="150"/>
      <c r="D42" s="163" t="s">
        <v>117</v>
      </c>
      <c r="E42" s="149"/>
      <c r="F42" s="150"/>
      <c r="G42" s="149"/>
      <c r="H42" s="150"/>
      <c r="I42" s="147"/>
      <c r="J42" s="146"/>
    </row>
    <row r="43" spans="1:10" s="137" customFormat="1" ht="18.75" customHeight="1">
      <c r="A43" s="152"/>
      <c r="B43" s="151"/>
      <c r="C43" s="150"/>
      <c r="D43" s="168">
        <f>D15+H27+H39</f>
        <v>307800</v>
      </c>
      <c r="E43" s="149" t="s">
        <v>116</v>
      </c>
      <c r="F43" s="167">
        <v>0.02</v>
      </c>
      <c r="G43" s="149"/>
      <c r="H43" s="157">
        <f>D43*F43</f>
        <v>6156</v>
      </c>
      <c r="I43" s="156">
        <f>H43*F15</f>
        <v>73872000</v>
      </c>
      <c r="J43" s="146"/>
    </row>
    <row r="44" spans="1:10" s="137" customFormat="1" ht="9.75" customHeight="1">
      <c r="A44" s="152"/>
      <c r="B44" s="151"/>
      <c r="C44" s="150"/>
      <c r="D44" s="166"/>
      <c r="E44" s="160"/>
      <c r="F44" s="160"/>
      <c r="G44" s="158"/>
      <c r="H44" s="162"/>
      <c r="I44" s="147"/>
      <c r="J44" s="146"/>
    </row>
    <row r="45" spans="1:10" s="137" customFormat="1">
      <c r="A45" s="152"/>
      <c r="B45" s="151"/>
      <c r="C45" s="164" t="s">
        <v>115</v>
      </c>
      <c r="D45" s="165" t="s">
        <v>114</v>
      </c>
      <c r="E45" s="160"/>
      <c r="F45" s="160"/>
      <c r="G45" s="158"/>
      <c r="H45" s="162"/>
      <c r="I45" s="147"/>
      <c r="J45" s="146"/>
    </row>
    <row r="46" spans="1:10" s="137" customFormat="1">
      <c r="A46" s="152"/>
      <c r="B46" s="151"/>
      <c r="C46" s="164"/>
      <c r="D46" s="163" t="s">
        <v>113</v>
      </c>
      <c r="E46" s="160"/>
      <c r="F46" s="160"/>
      <c r="G46" s="158"/>
      <c r="H46" s="162"/>
      <c r="I46" s="147"/>
      <c r="J46" s="146"/>
    </row>
    <row r="47" spans="1:10" s="137" customFormat="1">
      <c r="A47" s="152"/>
      <c r="B47" s="151"/>
      <c r="C47" s="150"/>
      <c r="D47" s="161">
        <f>D15+H27</f>
        <v>303000</v>
      </c>
      <c r="E47" s="160" t="s">
        <v>112</v>
      </c>
      <c r="F47" s="159">
        <v>1.2E-2</v>
      </c>
      <c r="G47" s="158"/>
      <c r="H47" s="157">
        <f>D47*F47</f>
        <v>3636</v>
      </c>
      <c r="I47" s="156">
        <f>H47*F15</f>
        <v>43632000</v>
      </c>
      <c r="J47" s="146"/>
    </row>
    <row r="48" spans="1:10" s="137" customFormat="1" ht="9" customHeight="1">
      <c r="A48" s="152"/>
      <c r="B48" s="151"/>
      <c r="C48" s="150"/>
      <c r="D48" s="150"/>
      <c r="E48" s="149"/>
      <c r="F48" s="150"/>
      <c r="G48" s="149"/>
      <c r="H48" s="150"/>
      <c r="I48" s="147"/>
      <c r="J48" s="146"/>
    </row>
    <row r="49" spans="1:10" s="137" customFormat="1">
      <c r="A49" s="152"/>
      <c r="B49" s="151"/>
      <c r="C49" s="155" t="s">
        <v>111</v>
      </c>
      <c r="D49" s="150"/>
      <c r="E49" s="149"/>
      <c r="F49" s="150"/>
      <c r="G49" s="149"/>
      <c r="H49" s="150"/>
      <c r="I49" s="147"/>
      <c r="J49" s="146"/>
    </row>
    <row r="50" spans="1:10" s="137" customFormat="1" ht="9" customHeight="1" thickBot="1">
      <c r="A50" s="152"/>
      <c r="B50" s="151"/>
      <c r="C50" s="150"/>
      <c r="D50" s="150"/>
      <c r="E50" s="149"/>
      <c r="F50" s="150"/>
      <c r="G50" s="149"/>
      <c r="H50" s="150"/>
      <c r="I50" s="147"/>
      <c r="J50" s="146"/>
    </row>
    <row r="51" spans="1:10" s="137" customFormat="1" ht="17.25" thickBot="1">
      <c r="A51" s="152"/>
      <c r="B51" s="151"/>
      <c r="C51" s="150"/>
      <c r="D51" s="154">
        <f>D15+H21+H27+H33+H39+H43+H47</f>
        <v>326826</v>
      </c>
      <c r="E51" s="283">
        <f>D51*F15</f>
        <v>3921912000</v>
      </c>
      <c r="F51" s="284"/>
      <c r="G51" s="285"/>
      <c r="H51" s="150"/>
      <c r="I51" s="147"/>
      <c r="J51" s="146"/>
    </row>
    <row r="52" spans="1:10" s="137" customFormat="1" ht="8.25" customHeight="1">
      <c r="A52" s="152"/>
      <c r="B52" s="151"/>
      <c r="C52" s="150"/>
      <c r="D52" s="150"/>
      <c r="E52" s="149"/>
      <c r="F52" s="150"/>
      <c r="G52" s="149"/>
      <c r="H52" s="150"/>
      <c r="I52" s="147"/>
      <c r="J52" s="146"/>
    </row>
    <row r="53" spans="1:10" s="137" customFormat="1">
      <c r="A53" s="152"/>
      <c r="B53" s="151"/>
      <c r="C53" s="150" t="s">
        <v>110</v>
      </c>
      <c r="D53" s="150"/>
      <c r="E53" s="149" t="s">
        <v>109</v>
      </c>
      <c r="F53" s="150" t="s">
        <v>108</v>
      </c>
      <c r="G53" s="149"/>
      <c r="H53" s="150"/>
      <c r="I53" s="153">
        <f>F15</f>
        <v>12000</v>
      </c>
      <c r="J53" s="146"/>
    </row>
    <row r="54" spans="1:10" s="137" customFormat="1">
      <c r="A54" s="152"/>
      <c r="B54" s="151"/>
      <c r="C54" s="150"/>
      <c r="D54" s="269"/>
      <c r="E54" s="269"/>
      <c r="F54" s="269"/>
      <c r="G54" s="149" t="s">
        <v>107</v>
      </c>
      <c r="H54" s="148"/>
      <c r="I54" s="147"/>
      <c r="J54" s="146"/>
    </row>
    <row r="55" spans="1:10" s="137" customFormat="1" ht="17.25" thickBot="1">
      <c r="A55" s="145"/>
      <c r="B55" s="144"/>
      <c r="C55" s="142"/>
      <c r="D55" s="142"/>
      <c r="E55" s="143"/>
      <c r="F55" s="142"/>
      <c r="G55" s="143"/>
      <c r="H55" s="142"/>
      <c r="I55" s="141"/>
      <c r="J55" s="140"/>
    </row>
    <row r="56" spans="1:10" s="137" customFormat="1">
      <c r="E56" s="139"/>
      <c r="G56" s="139"/>
      <c r="I56" s="138"/>
    </row>
  </sheetData>
  <mergeCells count="9">
    <mergeCell ref="D54:F54"/>
    <mergeCell ref="A1:J1"/>
    <mergeCell ref="A2:J2"/>
    <mergeCell ref="A4:A5"/>
    <mergeCell ref="B4:I5"/>
    <mergeCell ref="J4:J5"/>
    <mergeCell ref="A8:A9"/>
    <mergeCell ref="C8:H9"/>
    <mergeCell ref="E51:G51"/>
  </mergeCells>
  <phoneticPr fontId="7" type="noConversion"/>
  <pageMargins left="0.70866141732283472" right="0.6692913385826772" top="0.74803149606299213" bottom="0.74803149606299213" header="0.31496062992125984" footer="0.31496062992125984"/>
  <pageSetup paperSize="9" scale="91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view="pageBreakPreview" zoomScale="115" zoomScaleNormal="70" zoomScaleSheetLayoutView="115" workbookViewId="0">
      <selection activeCell="F9" sqref="F9"/>
    </sheetView>
  </sheetViews>
  <sheetFormatPr defaultRowHeight="16.5"/>
  <cols>
    <col min="1" max="1" width="8.88671875" style="197"/>
    <col min="2" max="2" width="25" style="197" customWidth="1"/>
    <col min="3" max="3" width="12.6640625" style="197" customWidth="1"/>
    <col min="4" max="4" width="13.88671875" style="197" customWidth="1"/>
    <col min="5" max="5" width="12.21875" style="197" customWidth="1"/>
    <col min="6" max="6" width="13.109375" style="197" customWidth="1"/>
    <col min="7" max="7" width="11.33203125" style="197" customWidth="1"/>
    <col min="8" max="8" width="15.21875" style="197" customWidth="1"/>
    <col min="9" max="9" width="17.77734375" style="197" customWidth="1"/>
    <col min="10" max="10" width="8.88671875" style="197"/>
    <col min="11" max="11" width="9.21875" style="197" customWidth="1"/>
    <col min="12" max="16384" width="8.88671875" style="197"/>
  </cols>
  <sheetData>
    <row r="1" spans="1:10" ht="42" customHeight="1">
      <c r="A1" s="286" t="s">
        <v>196</v>
      </c>
      <c r="B1" s="287"/>
      <c r="C1" s="287"/>
      <c r="D1" s="287"/>
      <c r="E1" s="287"/>
      <c r="F1" s="287"/>
      <c r="G1" s="288"/>
      <c r="H1" s="196"/>
      <c r="I1" s="196"/>
    </row>
    <row r="2" spans="1:10" ht="21.75" customHeight="1">
      <c r="A2" s="198" t="s">
        <v>154</v>
      </c>
      <c r="B2" s="199"/>
      <c r="C2" s="200" t="s">
        <v>155</v>
      </c>
      <c r="D2" s="199"/>
      <c r="E2" s="200" t="s">
        <v>156</v>
      </c>
      <c r="F2" s="289"/>
      <c r="G2" s="290"/>
      <c r="H2" s="201"/>
      <c r="I2" s="201"/>
    </row>
    <row r="3" spans="1:10" ht="24.75" customHeight="1">
      <c r="A3" s="198" t="s">
        <v>157</v>
      </c>
      <c r="B3" s="199"/>
      <c r="C3" s="200" t="s">
        <v>158</v>
      </c>
      <c r="D3" s="199"/>
      <c r="E3" s="200" t="s">
        <v>159</v>
      </c>
      <c r="F3" s="289"/>
      <c r="G3" s="290"/>
      <c r="H3" s="201"/>
      <c r="I3" s="201"/>
    </row>
    <row r="4" spans="1:10" ht="22.5" customHeight="1">
      <c r="A4" s="291" t="s">
        <v>160</v>
      </c>
      <c r="B4" s="200" t="s">
        <v>161</v>
      </c>
      <c r="C4" s="292"/>
      <c r="D4" s="293"/>
      <c r="E4" s="293"/>
      <c r="F4" s="293"/>
      <c r="G4" s="294"/>
      <c r="H4" s="201"/>
      <c r="I4" s="201"/>
    </row>
    <row r="5" spans="1:10" ht="22.5" customHeight="1">
      <c r="A5" s="291"/>
      <c r="B5" s="200" t="s">
        <v>162</v>
      </c>
      <c r="C5" s="292"/>
      <c r="D5" s="293"/>
      <c r="E5" s="293"/>
      <c r="F5" s="293"/>
      <c r="G5" s="294"/>
      <c r="H5" s="202"/>
      <c r="I5" s="202"/>
    </row>
    <row r="6" spans="1:10" ht="23.25" customHeight="1">
      <c r="A6" s="198" t="s">
        <v>163</v>
      </c>
      <c r="B6" s="203" t="s">
        <v>164</v>
      </c>
      <c r="C6" s="295"/>
      <c r="D6" s="296"/>
      <c r="E6" s="296"/>
      <c r="F6" s="296"/>
      <c r="G6" s="297"/>
      <c r="H6" s="201"/>
      <c r="I6" s="201"/>
    </row>
    <row r="7" spans="1:10" ht="33.75" customHeight="1">
      <c r="A7" s="198" t="s">
        <v>165</v>
      </c>
      <c r="B7" s="204" t="s">
        <v>166</v>
      </c>
      <c r="C7" s="205"/>
      <c r="D7" s="203" t="s">
        <v>167</v>
      </c>
      <c r="E7" s="205"/>
      <c r="F7" s="206" t="s">
        <v>168</v>
      </c>
      <c r="G7" s="207"/>
      <c r="H7" s="201"/>
      <c r="I7" s="201"/>
    </row>
    <row r="8" spans="1:10" ht="47.25" customHeight="1">
      <c r="A8" s="198" t="s">
        <v>169</v>
      </c>
      <c r="B8" s="206" t="s">
        <v>170</v>
      </c>
      <c r="C8" s="208"/>
      <c r="D8" s="204" t="s">
        <v>171</v>
      </c>
      <c r="E8" s="208"/>
      <c r="F8" s="206" t="s">
        <v>168</v>
      </c>
      <c r="G8" s="207"/>
      <c r="H8" s="202"/>
      <c r="I8" s="202"/>
    </row>
    <row r="9" spans="1:10" ht="16.5" customHeight="1">
      <c r="A9" s="298" t="s">
        <v>172</v>
      </c>
      <c r="B9" s="209" t="s">
        <v>173</v>
      </c>
      <c r="C9" s="209" t="s">
        <v>174</v>
      </c>
      <c r="D9" s="210" t="s">
        <v>175</v>
      </c>
      <c r="E9" s="209" t="s">
        <v>176</v>
      </c>
      <c r="F9" s="209" t="s">
        <v>177</v>
      </c>
      <c r="G9" s="211" t="s">
        <v>178</v>
      </c>
      <c r="H9" s="202"/>
      <c r="I9" s="202"/>
    </row>
    <row r="10" spans="1:10">
      <c r="A10" s="298"/>
      <c r="B10" s="212"/>
      <c r="C10" s="212"/>
      <c r="D10" s="212"/>
      <c r="E10" s="212"/>
      <c r="F10" s="212"/>
      <c r="G10" s="213"/>
      <c r="H10" s="202"/>
      <c r="I10" s="202"/>
    </row>
    <row r="11" spans="1:10">
      <c r="A11" s="298"/>
      <c r="B11" s="212"/>
      <c r="C11" s="212"/>
      <c r="D11" s="212"/>
      <c r="E11" s="212"/>
      <c r="F11" s="212"/>
      <c r="G11" s="213"/>
      <c r="H11" s="202"/>
      <c r="I11" s="202"/>
    </row>
    <row r="12" spans="1:10">
      <c r="A12" s="298"/>
      <c r="B12" s="214"/>
      <c r="C12" s="214"/>
      <c r="D12" s="214"/>
      <c r="E12" s="214"/>
      <c r="F12" s="214"/>
      <c r="G12" s="215"/>
      <c r="H12" s="202"/>
      <c r="I12" s="202"/>
    </row>
    <row r="13" spans="1:10">
      <c r="A13" s="298"/>
      <c r="B13" s="214"/>
      <c r="C13" s="214"/>
      <c r="D13" s="214"/>
      <c r="E13" s="214"/>
      <c r="F13" s="214"/>
      <c r="G13" s="215"/>
      <c r="H13" s="202"/>
      <c r="I13" s="202"/>
    </row>
    <row r="14" spans="1:10">
      <c r="A14" s="298"/>
      <c r="B14" s="299" t="s">
        <v>179</v>
      </c>
      <c r="C14" s="300"/>
      <c r="D14" s="300"/>
      <c r="E14" s="300"/>
      <c r="F14" s="301"/>
      <c r="G14" s="216"/>
      <c r="H14" s="202"/>
      <c r="I14" s="202"/>
    </row>
    <row r="15" spans="1:10" ht="16.5" customHeight="1">
      <c r="A15" s="302" t="s">
        <v>180</v>
      </c>
      <c r="B15" s="217" t="s">
        <v>181</v>
      </c>
      <c r="C15" s="217" t="s">
        <v>175</v>
      </c>
      <c r="D15" s="218" t="s">
        <v>176</v>
      </c>
      <c r="E15" s="217" t="s">
        <v>182</v>
      </c>
      <c r="F15" s="305" t="s">
        <v>183</v>
      </c>
      <c r="G15" s="306"/>
      <c r="H15" s="202"/>
      <c r="I15" s="219" t="s">
        <v>183</v>
      </c>
      <c r="J15" s="219" t="s">
        <v>184</v>
      </c>
    </row>
    <row r="16" spans="1:10">
      <c r="A16" s="303"/>
      <c r="B16" s="307" t="s">
        <v>185</v>
      </c>
      <c r="C16" s="220"/>
      <c r="D16" s="220"/>
      <c r="E16" s="220"/>
      <c r="F16" s="310"/>
      <c r="G16" s="311"/>
      <c r="H16" s="221"/>
      <c r="I16" s="222" t="s">
        <v>186</v>
      </c>
      <c r="J16" s="222">
        <v>13.3</v>
      </c>
    </row>
    <row r="17" spans="1:10">
      <c r="A17" s="303"/>
      <c r="B17" s="308"/>
      <c r="C17" s="217" t="s">
        <v>187</v>
      </c>
      <c r="D17" s="218" t="s">
        <v>188</v>
      </c>
      <c r="E17" s="305" t="s">
        <v>189</v>
      </c>
      <c r="F17" s="312"/>
      <c r="G17" s="306"/>
      <c r="H17" s="202"/>
      <c r="I17" s="222" t="s">
        <v>190</v>
      </c>
      <c r="J17" s="222">
        <v>14.3</v>
      </c>
    </row>
    <row r="18" spans="1:10" ht="17.25" thickBot="1">
      <c r="A18" s="304"/>
      <c r="B18" s="309"/>
      <c r="C18" s="223"/>
      <c r="D18" s="224"/>
      <c r="E18" s="313"/>
      <c r="F18" s="314"/>
      <c r="G18" s="315"/>
      <c r="H18" s="202"/>
      <c r="I18" s="222" t="s">
        <v>191</v>
      </c>
      <c r="J18" s="222">
        <v>9.77</v>
      </c>
    </row>
    <row r="19" spans="1:10" ht="30.75" customHeight="1" thickBot="1">
      <c r="A19" s="319" t="s">
        <v>192</v>
      </c>
      <c r="B19" s="320"/>
      <c r="C19" s="321"/>
      <c r="D19" s="321"/>
      <c r="E19" s="321"/>
      <c r="F19" s="321"/>
      <c r="G19" s="322"/>
      <c r="H19" s="202"/>
      <c r="I19" s="202"/>
      <c r="J19" s="202"/>
    </row>
    <row r="20" spans="1:10" ht="31.5" customHeight="1" thickBot="1">
      <c r="A20" s="323" t="s">
        <v>193</v>
      </c>
      <c r="B20" s="324"/>
      <c r="C20" s="324"/>
      <c r="D20" s="324"/>
      <c r="E20" s="325"/>
      <c r="F20" s="326">
        <f>C6+C7+E8+G14+E18</f>
        <v>0</v>
      </c>
      <c r="G20" s="327"/>
    </row>
    <row r="21" spans="1:10" ht="54" customHeight="1">
      <c r="A21" s="328" t="s">
        <v>194</v>
      </c>
      <c r="B21" s="329"/>
      <c r="C21" s="329"/>
      <c r="D21" s="329"/>
      <c r="E21" s="329"/>
      <c r="F21" s="329"/>
      <c r="G21" s="330"/>
    </row>
    <row r="22" spans="1:10" ht="105" customHeight="1">
      <c r="A22" s="331" t="s">
        <v>195</v>
      </c>
      <c r="B22" s="332"/>
      <c r="C22" s="332"/>
      <c r="D22" s="332"/>
      <c r="E22" s="332"/>
      <c r="F22" s="332"/>
      <c r="G22" s="333"/>
    </row>
    <row r="23" spans="1:10" ht="88.5" customHeight="1" thickBot="1">
      <c r="A23" s="316" t="s">
        <v>197</v>
      </c>
      <c r="B23" s="317"/>
      <c r="C23" s="317"/>
      <c r="D23" s="317"/>
      <c r="E23" s="317"/>
      <c r="F23" s="317"/>
      <c r="G23" s="318"/>
    </row>
  </sheetData>
  <mergeCells count="22">
    <mergeCell ref="A23:G23"/>
    <mergeCell ref="A19:B19"/>
    <mergeCell ref="C19:G19"/>
    <mergeCell ref="A20:E20"/>
    <mergeCell ref="F20:G20"/>
    <mergeCell ref="A21:G21"/>
    <mergeCell ref="A22:G22"/>
    <mergeCell ref="C6:G6"/>
    <mergeCell ref="A9:A14"/>
    <mergeCell ref="B14:F14"/>
    <mergeCell ref="A15:A18"/>
    <mergeCell ref="F15:G15"/>
    <mergeCell ref="B16:B18"/>
    <mergeCell ref="F16:G16"/>
    <mergeCell ref="E17:G17"/>
    <mergeCell ref="E18:G18"/>
    <mergeCell ref="A1:G1"/>
    <mergeCell ref="F2:G2"/>
    <mergeCell ref="F3:G3"/>
    <mergeCell ref="A4:A5"/>
    <mergeCell ref="C4:G4"/>
    <mergeCell ref="C5:G5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3</vt:i4>
      </vt:variant>
    </vt:vector>
  </HeadingPairs>
  <TitlesOfParts>
    <vt:vector size="9" baseType="lpstr">
      <vt:lpstr>인건비명세서【엑셀 1】</vt:lpstr>
      <vt:lpstr>물품관리대장【엑셀 2】</vt:lpstr>
      <vt:lpstr>지급명세서【엑셀 3】</vt:lpstr>
      <vt:lpstr>차량 정산 신청서【엑셀 5】</vt:lpstr>
      <vt:lpstr>구매요청금액 산출근거【엑셀 6】</vt:lpstr>
      <vt:lpstr>여비정산신청서【엑셀 7】</vt:lpstr>
      <vt:lpstr>'여비정산신청서【엑셀 7】'!Print_Area</vt:lpstr>
      <vt:lpstr>'차량 정산 신청서【엑셀 5】'!Print_Area</vt:lpstr>
      <vt:lpstr>'지급명세서【엑셀 3】'!Print_Titles</vt:lpstr>
    </vt:vector>
  </TitlesOfParts>
  <Company>Your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Name</dc:creator>
  <cp:lastModifiedBy>User</cp:lastModifiedBy>
  <cp:lastPrinted>2020-11-30T06:09:22Z</cp:lastPrinted>
  <dcterms:created xsi:type="dcterms:W3CDTF">2005-06-23T08:04:22Z</dcterms:created>
  <dcterms:modified xsi:type="dcterms:W3CDTF">2022-08-24T23:56:12Z</dcterms:modified>
</cp:coreProperties>
</file>